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BE7FFE6D-F453-4EED-AC58-E7E42D6A2965}"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<sst xmlns="http://schemas.openxmlformats.org/spreadsheetml/2006/main" count="270" uniqueCount="102">
  <si>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</si>
  <si>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</si>
  <si>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</si>
  <si>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</si>
  <si>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</si>
  <si>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</si>
  <si>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</si>
  <si>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</si>
  <si>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</si>
  <si>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</si>
  <si>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</si>
  <si>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</si>
  <si>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</si>
  <si>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</si>
  <si>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</si>
  <si>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</si>
  <si>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</si>
  <si>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</si>
  <si>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</si>
  <si>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</si>
  <si>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</si>
  <si>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</si>
  <si>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</si>
  <si>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</si>
  <si>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</si>
  <si>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</si>
  <si>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</si>
  <si>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</si>
  <si>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</si>
  <si>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</si>
  <si>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</si>
  <si>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</si>
  <si>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</si>
  <si>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</si>
  <si>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</si>
  <si>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</si>
  <si>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</si>
  <si>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</si>
  <si>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</si>
  <si>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</si>
  <si>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</si>
  <si>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</si>
  <si>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</si>
  <si>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</si>
  <si>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</si>
  <si>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</si>
  <si>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</si>
  <si>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</si>
  <si>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</si>
  <si>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</si>
  <si>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</si>
  <si>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</si>
  <si>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</si>
  <si>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</si>
  <si>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</si>
  <si>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</si>
  <si>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</si>
  <si>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</si>
  <si>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</si>
  <si>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</si>
  <si>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</si>
  <si>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</si>
  <si>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</si>
  <si>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</si>
  <si>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</si>
  <si>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</si>
  <si>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</si>
  <si>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</si>
  <si>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</si>
  <si>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</si>
  <si>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</si>
  <si>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</si>
  <si>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</si>
  <si>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</si>
  <si>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</si>
  <si>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</si>
  <si>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</si>
  <si>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</si>
  <si>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</si>
  <si>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</si>
  <si>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</si>
  <si>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</si>
  <si>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</si>
  <si>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</si>
  <si>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</si>
  <si>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</si>
  <si>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</si>
  <si>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</si>
  <si>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</si>
  <si>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</si>
  <si>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</si>
  <si>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</si>
  <si>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</si>
  <si>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</si>
  <si>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</si>
  <si>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</si>
  <si>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</si>
  <si>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</si>
  <si>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</si>
  <si>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29 April 2022</t>
  </si>
  <si>
    <t>29.04.2022</t>
  </si>
  <si>
    <t>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</si>
</sst>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1482170</v>
      </c>
      <c r="C11" s="67">
        <v>1081126</v>
      </c>
      <c r="D11" s="98">
        <f>IFERROR(((B11/C11)-1)*100,IF(B11+C11&lt;&gt;0,100,0))</f>
        <v>37.095028701557453</v>
      </c>
      <c r="E11" s="67">
        <v>27752218</v>
      </c>
      <c r="F11" s="67">
        <v>26738952</v>
      </c>
      <c r="G11" s="98">
        <f>IFERROR(((E11/F11)-1)*100,IF(E11+F11&lt;&gt;0,100,0))</f>
        <v>3.7894753691169347</v>
      </c>
    </row>
    <row r="12" spans="1:7" s="16" customFormat="1" ht="12" x14ac:dyDescent="0.2">
      <c r="A12" s="64" t="s">
        <v>9</v>
      </c>
      <c r="B12" s="67">
        <v>1284165.4839999999</v>
      </c>
      <c r="C12" s="67">
        <v>1589177.4639999999</v>
      </c>
      <c r="D12" s="98">
        <f>IFERROR(((B12/C12)-1)*100,IF(B12+C12&lt;&gt;0,100,0))</f>
        <v>-19.193072322601225</v>
      </c>
      <c r="E12" s="67">
        <v>27767978.541999999</v>
      </c>
      <c r="F12" s="67">
        <v>44341552.398999996</v>
      </c>
      <c r="G12" s="98">
        <f>IFERROR(((E12/F12)-1)*100,IF(E12+F12&lt;&gt;0,100,0))</f>
        <v>-37.377071753973524</v>
      </c>
    </row>
    <row r="13" spans="1:7" s="16" customFormat="1" ht="12" x14ac:dyDescent="0.2">
      <c r="A13" s="64" t="s">
        <v>10</v>
      </c>
      <c r="B13" s="67">
        <v>105356360.883238</v>
      </c>
      <c r="C13" s="67">
        <v>76620505.583893105</v>
      </c>
      <c r="D13" s="98">
        <f>IFERROR(((B13/C13)-1)*100,IF(B13+C13&lt;&gt;0,100,0))</f>
        <v>37.504131668619081</v>
      </c>
      <c r="E13" s="67">
        <v>2087058379.9378901</v>
      </c>
      <c r="F13" s="67">
        <v>1859050710.1303699</v>
      </c>
      <c r="G13" s="98">
        <f>IFERROR(((E13/F13)-1)*100,IF(E13+F13&lt;&gt;0,100,0))</f>
        <v>12.264736435916301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279</v>
      </c>
      <c r="C16" s="67">
        <v>233</v>
      </c>
      <c r="D16" s="98">
        <f>IFERROR(((B16/C16)-1)*100,IF(B16+C16&lt;&gt;0,100,0))</f>
        <v>19.742489270386265</v>
      </c>
      <c r="E16" s="67">
        <v>6537</v>
      </c>
      <c r="F16" s="67">
        <v>5598</v>
      </c>
      <c r="G16" s="98">
        <f>IFERROR(((E16/F16)-1)*100,IF(E16+F16&lt;&gt;0,100,0))</f>
        <v>16.773847802786701</v>
      </c>
    </row>
    <row r="17" spans="1:7" s="16" customFormat="1" ht="12" x14ac:dyDescent="0.2">
      <c r="A17" s="64" t="s">
        <v>9</v>
      </c>
      <c r="B17" s="67">
        <v>116927.431</v>
      </c>
      <c r="C17" s="67">
        <v>157049.111</v>
      </c>
      <c r="D17" s="98">
        <f>IFERROR(((B17/C17)-1)*100,IF(B17+C17&lt;&gt;0,100,0))</f>
        <v>-25.547218793234695</v>
      </c>
      <c r="E17" s="67">
        <v>2735904.5070000002</v>
      </c>
      <c r="F17" s="67">
        <v>4227092.125</v>
      </c>
      <c r="G17" s="98">
        <f>IFERROR(((E17/F17)-1)*100,IF(E17+F17&lt;&gt;0,100,0))</f>
        <v>-35.276913156937638</v>
      </c>
    </row>
    <row r="18" spans="1:7" s="16" customFormat="1" ht="12" x14ac:dyDescent="0.2">
      <c r="A18" s="64" t="s">
        <v>10</v>
      </c>
      <c r="B18" s="67">
        <v>9836378.2359937299</v>
      </c>
      <c r="C18" s="67">
        <v>6719193.6138181603</v>
      </c>
      <c r="D18" s="98">
        <f>IFERROR(((B18/C18)-1)*100,IF(B18+C18&lt;&gt;0,100,0))</f>
        <v>46.392242898984406</v>
      </c>
      <c r="E18" s="67">
        <v>189758042.343371</v>
      </c>
      <c r="F18" s="67">
        <v>131060873.20518599</v>
      </c>
      <c r="G18" s="98">
        <f>IFERROR(((E18/F18)-1)*100,IF(E18+F18&lt;&gt;0,100,0))</f>
        <v>44.786188053462773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20237926.379950002</v>
      </c>
      <c r="C24" s="66">
        <v>16591049.6632</v>
      </c>
      <c r="D24" s="65">
        <f>B24-C24</f>
        <v>3646876.7167500015</v>
      </c>
      <c r="E24" s="67">
        <v>348127420.00108999</v>
      </c>
      <c r="F24" s="67">
        <v>361423678.68926001</v>
      </c>
      <c r="G24" s="65">
        <f>E24-F24</f>
        <v>-13296258.688170016</v>
      </c>
    </row>
    <row r="25" spans="1:7" s="16" customFormat="1" ht="12" x14ac:dyDescent="0.2">
      <c r="A25" s="68" t="s">
        <v>15</v>
      </c>
      <c r="B25" s="66">
        <v>25340610.261349998</v>
      </c>
      <c r="C25" s="66">
        <v>19199385.744709998</v>
      </c>
      <c r="D25" s="65">
        <f>B25-C25</f>
        <v>6141224.51664</v>
      </c>
      <c r="E25" s="67">
        <v>333702005.51283002</v>
      </c>
      <c r="F25" s="67">
        <v>372186071.00976998</v>
      </c>
      <c r="G25" s="65">
        <f>E25-F25</f>
        <v>-38484065.496939957</v>
      </c>
    </row>
    <row r="26" spans="1:7" s="28" customFormat="1" ht="12" x14ac:dyDescent="0.2">
      <c r="A26" s="69" t="s">
        <v>16</v>
      </c>
      <c r="B26" s="70">
        <f>B24-B25</f>
        <v>-5102683.8813999966</v>
      </c>
      <c r="C26" s="70">
        <f>C24-C25</f>
        <v>-2608336.0815099981</v>
      </c>
      <c r="D26" s="70"/>
      <c r="E26" s="70">
        <f>E24-E25</f>
        <v>14425414.488259971</v>
      </c>
      <c r="F26" s="70">
        <f>F24-F25</f>
        <v>-10762392.32050997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72438.250301570006</v>
      </c>
      <c r="C33" s="132">
        <v>66936.999254690003</v>
      </c>
      <c r="D33" s="98">
        <f t="shared" ref="D33:D42" si="0">IFERROR(((B33/C33)-1)*100,IF(B33+C33&lt;&gt;0,100,0))</f>
        <v>8.2185504401656395</v>
      </c>
      <c r="E33" s="64"/>
      <c r="F33" s="132">
        <v>73130.41</v>
      </c>
      <c r="G33" s="132">
        <v>69692.600000000006</v>
      </c>
    </row>
    <row r="34" spans="1:7" s="16" customFormat="1" ht="12" x14ac:dyDescent="0.2">
      <c r="A34" s="64" t="s">
        <v>23</v>
      </c>
      <c r="B34" s="132">
        <v>81996.024007760003</v>
      </c>
      <c r="C34" s="132">
        <v>71082.839379779994</v>
      </c>
      <c r="D34" s="98">
        <f t="shared" si="0"/>
        <v>15.352769702506208</v>
      </c>
      <c r="E34" s="64"/>
      <c r="F34" s="132">
        <v>83097.240000000005</v>
      </c>
      <c r="G34" s="132">
        <v>80550.67</v>
      </c>
    </row>
    <row r="35" spans="1:7" s="16" customFormat="1" ht="12" x14ac:dyDescent="0.2">
      <c r="A35" s="64" t="s">
        <v>24</v>
      </c>
      <c r="B35" s="132">
        <v>70996.820072589995</v>
      </c>
      <c r="C35" s="132">
        <v>55934.946315499998</v>
      </c>
      <c r="D35" s="98">
        <f t="shared" si="0"/>
        <v>26.927484067176511</v>
      </c>
      <c r="E35" s="64"/>
      <c r="F35" s="132">
        <v>71934.58</v>
      </c>
      <c r="G35" s="132">
        <v>67946.44</v>
      </c>
    </row>
    <row r="36" spans="1:7" s="16" customFormat="1" ht="12" x14ac:dyDescent="0.2">
      <c r="A36" s="64" t="s">
        <v>25</v>
      </c>
      <c r="B36" s="132">
        <v>65475.547606870001</v>
      </c>
      <c r="C36" s="132">
        <v>61096.373705700003</v>
      </c>
      <c r="D36" s="98">
        <f t="shared" si="0"/>
        <v>7.1676494619212328</v>
      </c>
      <c r="E36" s="64"/>
      <c r="F36" s="132">
        <v>66132.02</v>
      </c>
      <c r="G36" s="132">
        <v>62863.8</v>
      </c>
    </row>
    <row r="37" spans="1:7" s="16" customFormat="1" ht="12" x14ac:dyDescent="0.2">
      <c r="A37" s="64" t="s">
        <v>79</v>
      </c>
      <c r="B37" s="132">
        <v>77198.270836490003</v>
      </c>
      <c r="C37" s="132">
        <v>68617.686156149997</v>
      </c>
      <c r="D37" s="98">
        <f t="shared" si="0"/>
        <v>12.504916969676859</v>
      </c>
      <c r="E37" s="64"/>
      <c r="F37" s="132">
        <v>77638.05</v>
      </c>
      <c r="G37" s="132">
        <v>71271.53</v>
      </c>
    </row>
    <row r="38" spans="1:7" s="16" customFormat="1" ht="12" x14ac:dyDescent="0.2">
      <c r="A38" s="64" t="s">
        <v>26</v>
      </c>
      <c r="B38" s="132">
        <v>80198.497133669996</v>
      </c>
      <c r="C38" s="132">
        <v>86102.062317699994</v>
      </c>
      <c r="D38" s="98">
        <f t="shared" si="0"/>
        <v>-6.8564736141243365</v>
      </c>
      <c r="E38" s="64"/>
      <c r="F38" s="132">
        <v>81780.58</v>
      </c>
      <c r="G38" s="132">
        <v>77552.429999999993</v>
      </c>
    </row>
    <row r="39" spans="1:7" s="16" customFormat="1" ht="12" x14ac:dyDescent="0.2">
      <c r="A39" s="64" t="s">
        <v>27</v>
      </c>
      <c r="B39" s="132">
        <v>16309.41885297</v>
      </c>
      <c r="C39" s="132">
        <v>12340.22411913</v>
      </c>
      <c r="D39" s="98">
        <f t="shared" si="0"/>
        <v>32.164689194638662</v>
      </c>
      <c r="E39" s="64"/>
      <c r="F39" s="132">
        <v>16669.099999999999</v>
      </c>
      <c r="G39" s="132">
        <v>16136.89</v>
      </c>
    </row>
    <row r="40" spans="1:7" s="16" customFormat="1" ht="12" x14ac:dyDescent="0.2">
      <c r="A40" s="64" t="s">
        <v>28</v>
      </c>
      <c r="B40" s="132">
        <v>84226.462320260005</v>
      </c>
      <c r="C40" s="132">
        <v>82125.468446750005</v>
      </c>
      <c r="D40" s="98">
        <f t="shared" si="0"/>
        <v>2.5582732290559518</v>
      </c>
      <c r="E40" s="64"/>
      <c r="F40" s="132">
        <v>85844.46</v>
      </c>
      <c r="G40" s="132">
        <v>82165.2</v>
      </c>
    </row>
    <row r="41" spans="1:7" s="16" customFormat="1" ht="12" x14ac:dyDescent="0.2">
      <c r="A41" s="64" t="s">
        <v>29</v>
      </c>
      <c r="B41" s="72"/>
      <c r="C41" s="72"/>
      <c r="D41" s="98">
        <f t="shared" si="0"/>
        <v>0</v>
      </c>
      <c r="E41" s="64"/>
      <c r="F41" s="72"/>
      <c r="G41" s="72"/>
    </row>
    <row r="42" spans="1:7" s="16" customFormat="1" ht="12" x14ac:dyDescent="0.2">
      <c r="A42" s="64" t="s">
        <v>78</v>
      </c>
      <c r="B42" s="132">
        <v>1404.54648266</v>
      </c>
      <c r="C42" s="132">
        <v>1208.1637943200001</v>
      </c>
      <c r="D42" s="98">
        <f t="shared" si="0"/>
        <v>16.254641072945873</v>
      </c>
      <c r="E42" s="64"/>
      <c r="F42" s="132">
        <v>1404.55</v>
      </c>
      <c r="G42" s="132">
        <v>1350</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21012.856080643302</v>
      </c>
      <c r="D48" s="72"/>
      <c r="E48" s="133">
        <v>19305.653986784801</v>
      </c>
      <c r="F48" s="72"/>
      <c r="G48" s="98">
        <f>IFERROR(((C48/E48)-1)*100,IF(C48+E48&lt;&gt;0,100,0))</f>
        <v>8.8430161186309633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2409</v>
      </c>
      <c r="D54" s="75"/>
      <c r="E54" s="134">
        <v>923707</v>
      </c>
      <c r="F54" s="134">
        <v>102851372.505</v>
      </c>
      <c r="G54" s="134">
        <v>9643413.5999999996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7945</v>
      </c>
      <c r="C68" s="66">
        <v>3789</v>
      </c>
      <c r="D68" s="98">
        <f>IFERROR(((B68/C68)-1)*100,IF(B68+C68&lt;&gt;0,100,0))</f>
        <v>109.6859329638427</v>
      </c>
      <c r="E68" s="66">
        <v>107302</v>
      </c>
      <c r="F68" s="66">
        <v>114897</v>
      </c>
      <c r="G68" s="98">
        <f>IFERROR(((E68/F68)-1)*100,IF(E68+F68&lt;&gt;0,100,0))</f>
        <v>-6.6102683272844409</v>
      </c>
    </row>
    <row r="69" spans="1:7" s="16" customFormat="1" ht="12" x14ac:dyDescent="0.2">
      <c r="A69" s="79" t="s">
        <v>54</v>
      </c>
      <c r="B69" s="67">
        <v>161894696.09200001</v>
      </c>
      <c r="C69" s="66">
        <v>144963299.081</v>
      </c>
      <c r="D69" s="98">
        <f>IFERROR(((B69/C69)-1)*100,IF(B69+C69&lt;&gt;0,100,0))</f>
        <v>11.679781791899879</v>
      </c>
      <c r="E69" s="66">
        <v>3295085865.6620002</v>
      </c>
      <c r="F69" s="66">
        <v>3651023674.1859999</v>
      </c>
      <c r="G69" s="98">
        <f>IFERROR(((E69/F69)-1)*100,IF(E69+F69&lt;&gt;0,100,0))</f>
        <v>-9.7489865935573956</v>
      </c>
    </row>
    <row r="70" spans="1:7" s="62" customFormat="1" ht="12" x14ac:dyDescent="0.2">
      <c r="A70" s="79" t="s">
        <v>55</v>
      </c>
      <c r="B70" s="67">
        <v>154655511.85530999</v>
      </c>
      <c r="C70" s="66">
        <v>147816532.12684</v>
      </c>
      <c r="D70" s="98">
        <f>IFERROR(((B70/C70)-1)*100,IF(B70+C70&lt;&gt;0,100,0))</f>
        <v>4.6266676873474077</v>
      </c>
      <c r="E70" s="66">
        <v>3229108032.3125601</v>
      </c>
      <c r="F70" s="66">
        <v>3584458900.0868802</v>
      </c>
      <c r="G70" s="98">
        <f>IFERROR(((E70/F70)-1)*100,IF(E70+F70&lt;&gt;0,100,0))</f>
        <v>-9.9136544086391165</v>
      </c>
    </row>
    <row r="71" spans="1:7" s="16" customFormat="1" ht="12" x14ac:dyDescent="0.2">
      <c r="A71" s="79" t="s">
        <v>94</v>
      </c>
      <c r="B71" s="98">
        <f>IFERROR(B69/B68/1000,)</f>
        <v>20.376928394210196</v>
      </c>
      <c r="C71" s="98">
        <f>IFERROR(C69/C68/1000,)</f>
        <v>38.258986297439961</v>
      </c>
      <c r="D71" s="98">
        <f>IFERROR(((B71/C71)-1)*100,IF(B71+C71&lt;&gt;0,100,0))</f>
        <v>-46.739497393390984</v>
      </c>
      <c r="E71" s="98">
        <f>IFERROR(E69/E68/1000,)</f>
        <v>30.708522354308403</v>
      </c>
      <c r="F71" s="98">
        <f>IFERROR(F69/F68/1000,)</f>
        <v>31.776492634150586</v>
      </c>
      <c r="G71" s="98">
        <f>IFERROR(((E71/F71)-1)*100,IF(E71+F71&lt;&gt;0,100,0))</f>
        <v>-3.3608815552362836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2434</v>
      </c>
      <c r="C74" s="66">
        <v>2533</v>
      </c>
      <c r="D74" s="98">
        <f>IFERROR(((B74/C74)-1)*100,IF(B74+C74&lt;&gt;0,100,0))</f>
        <v>-3.9084090011843653</v>
      </c>
      <c r="E74" s="66">
        <v>45029</v>
      </c>
      <c r="F74" s="66">
        <v>46924</v>
      </c>
      <c r="G74" s="98">
        <f>IFERROR(((E74/F74)-1)*100,IF(E74+F74&lt;&gt;0,100,0))</f>
        <v>-4.0384451453414076</v>
      </c>
    </row>
    <row r="75" spans="1:7" s="16" customFormat="1" ht="12" x14ac:dyDescent="0.2">
      <c r="A75" s="79" t="s">
        <v>54</v>
      </c>
      <c r="B75" s="67">
        <v>445418496.19999999</v>
      </c>
      <c r="C75" s="66">
        <v>401048322.03600001</v>
      </c>
      <c r="D75" s="98">
        <f>IFERROR(((B75/C75)-1)*100,IF(B75+C75&lt;&gt;0,100,0))</f>
        <v>11.063548137727185</v>
      </c>
      <c r="E75" s="66">
        <v>8830847938.2800007</v>
      </c>
      <c r="F75" s="66">
        <v>7143297838.0319996</v>
      </c>
      <c r="G75" s="98">
        <f>IFERROR(((E75/F75)-1)*100,IF(E75+F75&lt;&gt;0,100,0))</f>
        <v>23.624243850833547</v>
      </c>
    </row>
    <row r="76" spans="1:7" s="16" customFormat="1" ht="12" x14ac:dyDescent="0.2">
      <c r="A76" s="79" t="s">
        <v>55</v>
      </c>
      <c r="B76" s="67">
        <v>423650681.14310998</v>
      </c>
      <c r="C76" s="66">
        <v>378600794.81304997</v>
      </c>
      <c r="D76" s="98">
        <f>IFERROR(((B76/C76)-1)*100,IF(B76+C76&lt;&gt;0,100,0))</f>
        <v>11.899046950576331</v>
      </c>
      <c r="E76" s="66">
        <v>8387814589.5703802</v>
      </c>
      <c r="F76" s="66">
        <v>6907052412.3538504</v>
      </c>
      <c r="G76" s="98">
        <f>IFERROR(((E76/F76)-1)*100,IF(E76+F76&lt;&gt;0,100,0))</f>
        <v>21.438409451882269</v>
      </c>
    </row>
    <row r="77" spans="1:7" s="16" customFormat="1" ht="12" x14ac:dyDescent="0.2">
      <c r="A77" s="79" t="s">
        <v>94</v>
      </c>
      <c r="B77" s="98">
        <f>IFERROR(B75/B74/1000,)</f>
        <v>182.99856047658173</v>
      </c>
      <c r="C77" s="98">
        <f>IFERROR(C75/C74/1000,)</f>
        <v>158.32938098539282</v>
      </c>
      <c r="D77" s="98">
        <f>IFERROR(((B77/C77)-1)*100,IF(B77+C77&lt;&gt;0,100,0))</f>
        <v>15.580923349573904</v>
      </c>
      <c r="E77" s="98">
        <f>IFERROR(E75/E74/1000,)</f>
        <v>196.11468027893136</v>
      </c>
      <c r="F77" s="98">
        <f>IFERROR(F75/F74/1000,)</f>
        <v>152.23122150779983</v>
      </c>
      <c r="G77" s="98">
        <f>IFERROR(((E77/F77)-1)*100,IF(E77+F77&lt;&gt;0,100,0))</f>
        <v>28.826845332041874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133</v>
      </c>
      <c r="C80" s="66">
        <v>100</v>
      </c>
      <c r="D80" s="98">
        <f>IFERROR(((B80/C80)-1)*100,IF(B80+C80&lt;&gt;0,100,0))</f>
        <v>33.000000000000007</v>
      </c>
      <c r="E80" s="66">
        <v>3103</v>
      </c>
      <c r="F80" s="66">
        <v>3056</v>
      </c>
      <c r="G80" s="98">
        <f>IFERROR(((E80/F80)-1)*100,IF(E80+F80&lt;&gt;0,100,0))</f>
        <v>1.5379581151832467</v>
      </c>
    </row>
    <row r="81" spans="1:7" s="16" customFormat="1" ht="12" x14ac:dyDescent="0.2">
      <c r="A81" s="79" t="s">
        <v>54</v>
      </c>
      <c r="B81" s="67">
        <v>17759961.844000001</v>
      </c>
      <c r="C81" s="66">
        <v>9036872.3619999997</v>
      </c>
      <c r="D81" s="98">
        <f>IFERROR(((B81/C81)-1)*100,IF(B81+C81&lt;&gt;0,100,0))</f>
        <v>96.527749121261735</v>
      </c>
      <c r="E81" s="66">
        <v>357010919.79400003</v>
      </c>
      <c r="F81" s="66">
        <v>253570690.22299999</v>
      </c>
      <c r="G81" s="98">
        <f>IFERROR(((E81/F81)-1)*100,IF(E81+F81&lt;&gt;0,100,0))</f>
        <v>40.793448753888171</v>
      </c>
    </row>
    <row r="82" spans="1:7" s="16" customFormat="1" ht="12" x14ac:dyDescent="0.2">
      <c r="A82" s="79" t="s">
        <v>55</v>
      </c>
      <c r="B82" s="67">
        <v>3102318.6521002199</v>
      </c>
      <c r="C82" s="66">
        <v>2977449.1273999601</v>
      </c>
      <c r="D82" s="98">
        <f>IFERROR(((B82/C82)-1)*100,IF(B82+C82&lt;&gt;0,100,0))</f>
        <v>4.1938424254221118</v>
      </c>
      <c r="E82" s="66">
        <v>190171399.71957999</v>
      </c>
      <c r="F82" s="66">
        <v>77001150.3584297</v>
      </c>
      <c r="G82" s="98">
        <f>IFERROR(((E82/F82)-1)*100,IF(E82+F82&lt;&gt;0,100,0))</f>
        <v>146.97215409686538</v>
      </c>
    </row>
    <row r="83" spans="1:7" s="32" customFormat="1" x14ac:dyDescent="0.2">
      <c r="A83" s="79" t="s">
        <v>94</v>
      </c>
      <c r="B83" s="98">
        <f>IFERROR(B81/B80/1000,)</f>
        <v>133.53354769924812</v>
      </c>
      <c r="C83" s="98">
        <f>IFERROR(C81/C80/1000,)</f>
        <v>90.368723619999997</v>
      </c>
      <c r="D83" s="98">
        <f>IFERROR(((B83/C83)-1)*100,IF(B83+C83&lt;&gt;0,100,0))</f>
        <v>47.76522490320432</v>
      </c>
      <c r="E83" s="98">
        <f>IFERROR(E81/E80/1000,)</f>
        <v>115.05347076828876</v>
      </c>
      <c r="F83" s="98">
        <f>IFERROR(F81/F80/1000,)</f>
        <v>82.974702298102088</v>
      </c>
      <c r="G83" s="98">
        <f>IFERROR(((E83/F83)-1)*100,IF(E83+F83&lt;&gt;0,100,0))</f>
        <v>38.660902156584683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10512</v>
      </c>
      <c r="C86" s="64">
        <f>C68+C74+C80</f>
        <v>6422</v>
      </c>
      <c r="D86" s="98">
        <f>IFERROR(((B86/C86)-1)*100,IF(B86+C86&lt;&gt;0,100,0))</f>
        <v>63.687324820928069</v>
      </c>
      <c r="E86" s="64">
        <f>E68+E74+E80</f>
        <v>155434</v>
      </c>
      <c r="F86" s="64">
        <f>F68+F74+F80</f>
        <v>164877</v>
      </c>
      <c r="G86" s="98">
        <f>IFERROR(((E86/F86)-1)*100,IF(E86+F86&lt;&gt;0,100,0))</f>
        <v>-5.7272997446581435</v>
      </c>
    </row>
    <row r="87" spans="1:7" s="62" customFormat="1" ht="12" x14ac:dyDescent="0.2">
      <c r="A87" s="79" t="s">
        <v>54</v>
      </c>
      <c r="B87" s="64">
        <f t="shared" ref="B87:C87" si="1">B69+B75+B81</f>
        <v>625073154.13600004</v>
      </c>
      <c r="C87" s="64">
        <f t="shared" si="1"/>
        <v>555048493.47899997</v>
      </c>
      <c r="D87" s="98">
        <f>IFERROR(((B87/C87)-1)*100,IF(B87+C87&lt;&gt;0,100,0))</f>
        <v>12.615953647237376</v>
      </c>
      <c r="E87" s="64">
        <f t="shared" ref="E87:F87" si="2">E69+E75+E81</f>
        <v>12482944723.736002</v>
      </c>
      <c r="F87" s="64">
        <f t="shared" si="2"/>
        <v>11047892202.440998</v>
      </c>
      <c r="G87" s="98">
        <f>IFERROR(((E87/F87)-1)*100,IF(E87+F87&lt;&gt;0,100,0))</f>
        <v>12.989378380954264</v>
      </c>
    </row>
    <row r="88" spans="1:7" s="62" customFormat="1" ht="12" x14ac:dyDescent="0.2">
      <c r="A88" s="79" t="s">
        <v>55</v>
      </c>
      <c r="B88" s="64">
        <f t="shared" ref="B88:C88" si="3">B70+B76+B82</f>
        <v>581408511.65052021</v>
      </c>
      <c r="C88" s="64">
        <f t="shared" si="3"/>
        <v>529394776.06728995</v>
      </c>
      <c r="D88" s="98">
        <f>IFERROR(((B88/C88)-1)*100,IF(B88+C88&lt;&gt;0,100,0))</f>
        <v>9.825132006330751</v>
      </c>
      <c r="E88" s="64">
        <f t="shared" ref="E88:F88" si="4">E70+E76+E82</f>
        <v>11807094021.60252</v>
      </c>
      <c r="F88" s="64">
        <f t="shared" si="4"/>
        <v>10568512462.79916</v>
      </c>
      <c r="G88" s="98">
        <f>IFERROR(((E88/F88)-1)*100,IF(E88+F88&lt;&gt;0,100,0))</f>
        <v>11.719544857075469</v>
      </c>
    </row>
    <row r="89" spans="1:7" s="63" customFormat="1" x14ac:dyDescent="0.2">
      <c r="A89" s="79" t="s">
        <v>95</v>
      </c>
      <c r="B89" s="98">
        <f>IFERROR((B75/B87)*100,IF(B75+B87&lt;&gt;0,100,0))</f>
        <v>71.258618811693239</v>
      </c>
      <c r="C89" s="98">
        <f>IFERROR((C75/C87)*100,IF(C75+C87&lt;&gt;0,100,0))</f>
        <v>72.254645629656778</v>
      </c>
      <c r="D89" s="98">
        <f>IFERROR(((B89/C89)-1)*100,IF(B89+C89&lt;&gt;0,100,0))</f>
        <v>-1.3784951947155122</v>
      </c>
      <c r="E89" s="98">
        <f>IFERROR((E75/E87)*100,IF(E75+E87&lt;&gt;0,100,0))</f>
        <v>70.743307238142037</v>
      </c>
      <c r="F89" s="98">
        <f>IFERROR((F75/F87)*100,IF(F75+F87&lt;&gt;0,100,0))</f>
        <v>64.657562792418531</v>
      </c>
      <c r="G89" s="98">
        <f>IFERROR(((E89/F89)-1)*100,IF(E89+F89&lt;&gt;0,100,0))</f>
        <v>9.4122700932319994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45685466.381999999</v>
      </c>
      <c r="C97" s="135">
        <v>48551393.589000002</v>
      </c>
      <c r="D97" s="65">
        <f>B97-C97</f>
        <v>-2865927.2070000023</v>
      </c>
      <c r="E97" s="135">
        <v>1038406469.096</v>
      </c>
      <c r="F97" s="135">
        <v>1130334287.0569999</v>
      </c>
      <c r="G97" s="80">
        <f>E97-F97</f>
        <v>-91927817.960999966</v>
      </c>
    </row>
    <row r="98" spans="1:7" s="62" customFormat="1" ht="13.5" x14ac:dyDescent="0.2">
      <c r="A98" s="114" t="s">
        <v>88</v>
      </c>
      <c r="B98" s="66">
        <v>44416521.163000003</v>
      </c>
      <c r="C98" s="135">
        <v>54476787.925999999</v>
      </c>
      <c r="D98" s="65">
        <f>B98-C98</f>
        <v>-10060266.762999997</v>
      </c>
      <c r="E98" s="135">
        <v>1018842942.42</v>
      </c>
      <c r="F98" s="135">
        <v>1104824264.4289999</v>
      </c>
      <c r="G98" s="80">
        <f>E98-F98</f>
        <v>-85981322.008999944</v>
      </c>
    </row>
    <row r="99" spans="1:7" s="62" customFormat="1" ht="12" x14ac:dyDescent="0.2">
      <c r="A99" s="115" t="s">
        <v>16</v>
      </c>
      <c r="B99" s="65">
        <f>B97-B98</f>
        <v>1268945.2189999968</v>
      </c>
      <c r="C99" s="65">
        <f>C97-C98</f>
        <v>-5925394.3369999975</v>
      </c>
      <c r="D99" s="82"/>
      <c r="E99" s="65">
        <f>E97-E98</f>
        <v>19563526.675999999</v>
      </c>
      <c r="F99" s="82">
        <f>F97-F98</f>
        <v>25510022.628000021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17481571.403999999</v>
      </c>
      <c r="C102" s="135">
        <v>14667502.895</v>
      </c>
      <c r="D102" s="65">
        <f>B102-C102</f>
        <v>2814068.5089999996</v>
      </c>
      <c r="E102" s="135">
        <v>401369350.59100002</v>
      </c>
      <c r="F102" s="135">
        <v>425493363.96700001</v>
      </c>
      <c r="G102" s="80">
        <f>E102-F102</f>
        <v>-24124013.375999987</v>
      </c>
    </row>
    <row r="103" spans="1:7" s="16" customFormat="1" ht="13.5" x14ac:dyDescent="0.2">
      <c r="A103" s="79" t="s">
        <v>88</v>
      </c>
      <c r="B103" s="66">
        <v>23040436.258000001</v>
      </c>
      <c r="C103" s="135">
        <v>17991865.993000001</v>
      </c>
      <c r="D103" s="65">
        <f>B103-C103</f>
        <v>5048570.2650000006</v>
      </c>
      <c r="E103" s="135">
        <v>454947170.73100001</v>
      </c>
      <c r="F103" s="135">
        <v>465752519.69</v>
      </c>
      <c r="G103" s="80">
        <f>E103-F103</f>
        <v>-10805348.958999991</v>
      </c>
    </row>
    <row r="104" spans="1:7" s="28" customFormat="1" ht="12" x14ac:dyDescent="0.2">
      <c r="A104" s="81" t="s">
        <v>16</v>
      </c>
      <c r="B104" s="65">
        <f>B102-B103</f>
        <v>-5558864.8540000021</v>
      </c>
      <c r="C104" s="65">
        <f>C102-C103</f>
        <v>-3324363.0980000012</v>
      </c>
      <c r="D104" s="82"/>
      <c r="E104" s="65">
        <f>E102-E103</f>
        <v>-53577820.139999986</v>
      </c>
      <c r="F104" s="82">
        <f>F102-F103</f>
        <v>-40259155.72299999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823.759978089539</v>
      </c>
      <c r="C111" s="136">
        <v>759.88874998389895</v>
      </c>
      <c r="D111" s="98">
        <f>IFERROR(((B111/C111)-1)*100,IF(B111+C111&lt;&gt;0,100,0))</f>
        <v>8.4053393482918857</v>
      </c>
      <c r="E111" s="84"/>
      <c r="F111" s="137">
        <v>829.12866308001401</v>
      </c>
      <c r="G111" s="137">
        <v>821.77095444817098</v>
      </c>
    </row>
    <row r="112" spans="1:7" s="16" customFormat="1" ht="12" x14ac:dyDescent="0.2">
      <c r="A112" s="79" t="s">
        <v>50</v>
      </c>
      <c r="B112" s="137">
        <v>812.40479283007005</v>
      </c>
      <c r="C112" s="136">
        <v>751.02833350925403</v>
      </c>
      <c r="D112" s="98">
        <f>IFERROR(((B112/C112)-1)*100,IF(B112+C112&lt;&gt;0,100,0))</f>
        <v>8.1723227450059674</v>
      </c>
      <c r="E112" s="84"/>
      <c r="F112" s="137">
        <v>817.67817783870396</v>
      </c>
      <c r="G112" s="137">
        <v>810.38288822131199</v>
      </c>
    </row>
    <row r="113" spans="1:7" s="16" customFormat="1" ht="12" x14ac:dyDescent="0.2">
      <c r="A113" s="79" t="s">
        <v>51</v>
      </c>
      <c r="B113" s="137">
        <v>878.18901598995205</v>
      </c>
      <c r="C113" s="136">
        <v>795.23199823008599</v>
      </c>
      <c r="D113" s="98">
        <f>IFERROR(((B113/C113)-1)*100,IF(B113+C113&lt;&gt;0,100,0))</f>
        <v>10.431800775685574</v>
      </c>
      <c r="E113" s="84"/>
      <c r="F113" s="137">
        <v>884.18204811989199</v>
      </c>
      <c r="G113" s="137">
        <v>876.83201955504603</v>
      </c>
    </row>
    <row r="114" spans="1:7" s="28" customFormat="1" ht="12" x14ac:dyDescent="0.2">
      <c r="A114" s="81" t="s">
        <v>52</v>
      </c>
      <c r="B114" s="85"/>
      <c r="C114" s="84"/>
      <c r="D114" s="86"/>
      <c r="E114" s="84"/>
      <c r="F114" s="71"/>
      <c r="G114" s="71"/>
    </row>
    <row r="115" spans="1:7" s="16" customFormat="1" ht="12" x14ac:dyDescent="0.2">
      <c r="A115" s="79" t="s">
        <v>56</v>
      </c>
      <c r="B115" s="137">
        <v>624.85219950176395</v>
      </c>
      <c r="C115" s="136">
        <v>597.64491101146496</v>
      </c>
      <c r="D115" s="98">
        <f>IFERROR(((B115/C115)-1)*100,IF(B115+C115&lt;&gt;0,100,0))</f>
        <v>4.5524169936046022</v>
      </c>
      <c r="E115" s="84"/>
      <c r="F115" s="137">
        <v>625.14761555330301</v>
      </c>
      <c r="G115" s="137">
        <v>624.53682091112296</v>
      </c>
    </row>
    <row r="116" spans="1:7" s="16" customFormat="1" ht="12" x14ac:dyDescent="0.2">
      <c r="A116" s="79" t="s">
        <v>57</v>
      </c>
      <c r="B116" s="137">
        <v>813.75490950844699</v>
      </c>
      <c r="C116" s="136">
        <v>781.91375315959999</v>
      </c>
      <c r="D116" s="98">
        <f>IFERROR(((B116/C116)-1)*100,IF(B116+C116&lt;&gt;0,100,0))</f>
        <v>4.0722082480556754</v>
      </c>
      <c r="E116" s="84"/>
      <c r="F116" s="137">
        <v>817.63329740827396</v>
      </c>
      <c r="G116" s="137">
        <v>813.75490950844699</v>
      </c>
    </row>
    <row r="117" spans="1:7" s="16" customFormat="1" ht="12" x14ac:dyDescent="0.2">
      <c r="A117" s="79" t="s">
        <v>59</v>
      </c>
      <c r="B117" s="137">
        <v>924.25052621310795</v>
      </c>
      <c r="C117" s="136">
        <v>865.92389438609302</v>
      </c>
      <c r="D117" s="98">
        <f>IFERROR(((B117/C117)-1)*100,IF(B117+C117&lt;&gt;0,100,0))</f>
        <v>6.7357688366327162</v>
      </c>
      <c r="E117" s="84"/>
      <c r="F117" s="137">
        <v>928.98156137498404</v>
      </c>
      <c r="G117" s="137">
        <v>921.34697049657598</v>
      </c>
    </row>
    <row r="118" spans="1:7" s="16" customFormat="1" ht="12" x14ac:dyDescent="0.2">
      <c r="A118" s="79" t="s">
        <v>58</v>
      </c>
      <c r="B118" s="137">
        <v>887.58218093151004</v>
      </c>
      <c r="C118" s="136">
        <v>790.38602945967398</v>
      </c>
      <c r="D118" s="98">
        <f>IFERROR(((B118/C118)-1)*100,IF(B118+C118&lt;&gt;0,100,0))</f>
        <v>12.297301299503172</v>
      </c>
      <c r="E118" s="84"/>
      <c r="F118" s="137">
        <v>894.764530290533</v>
      </c>
      <c r="G118" s="137">
        <v>884.57184991186705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11</v>
      </c>
      <c r="G126" s="98">
        <f>IFERROR(((E126/F126)-1)*100,IF(E126+F126&lt;&gt;0,100,0))</f>
        <v>-45.45454545454546</v>
      </c>
    </row>
    <row r="127" spans="1:7" s="16" customFormat="1" ht="12" x14ac:dyDescent="0.2">
      <c r="A127" s="79" t="s">
        <v>72</v>
      </c>
      <c r="B127" s="67">
        <v>734</v>
      </c>
      <c r="C127" s="66">
        <v>398</v>
      </c>
      <c r="D127" s="98">
        <f>IFERROR(((B127/C127)-1)*100,IF(B127+C127&lt;&gt;0,100,0))</f>
        <v>84.422110552763826</v>
      </c>
      <c r="E127" s="66">
        <v>5168</v>
      </c>
      <c r="F127" s="66">
        <v>4241</v>
      </c>
      <c r="G127" s="98">
        <f>IFERROR(((E127/F127)-1)*100,IF(E127+F127&lt;&gt;0,100,0))</f>
        <v>21.858052346144774</v>
      </c>
    </row>
    <row r="128" spans="1:7" s="16" customFormat="1" ht="12" x14ac:dyDescent="0.2">
      <c r="A128" s="79" t="s">
        <v>74</v>
      </c>
      <c r="B128" s="67">
        <v>54</v>
      </c>
      <c r="C128" s="66">
        <v>18</v>
      </c>
      <c r="D128" s="98">
        <f>IFERROR(((B128/C128)-1)*100,IF(B128+C128&lt;&gt;0,100,0))</f>
        <v>200</v>
      </c>
      <c r="E128" s="66">
        <v>154</v>
      </c>
      <c r="F128" s="66">
        <v>179</v>
      </c>
      <c r="G128" s="98">
        <f>IFERROR(((E128/F128)-1)*100,IF(E128+F128&lt;&gt;0,100,0))</f>
        <v>-13.966480446927376</v>
      </c>
    </row>
    <row r="129" spans="1:7" s="28" customFormat="1" ht="12" x14ac:dyDescent="0.2">
      <c r="A129" s="81" t="s">
        <v>34</v>
      </c>
      <c r="B129" s="82">
        <f>SUM(B126:B128)</f>
        <v>788</v>
      </c>
      <c r="C129" s="82">
        <f>SUM(C126:C128)</f>
        <v>416</v>
      </c>
      <c r="D129" s="98">
        <f>IFERROR(((B129/C129)-1)*100,IF(B129+C129&lt;&gt;0,100,0))</f>
        <v>89.42307692307692</v>
      </c>
      <c r="E129" s="82">
        <f>SUM(E126:E128)</f>
        <v>5328</v>
      </c>
      <c r="F129" s="82">
        <f>SUM(F126:F128)</f>
        <v>4431</v>
      </c>
      <c r="G129" s="98">
        <f>IFERROR(((E129/F129)-1)*100,IF(E129+F129&lt;&gt;0,100,0))</f>
        <v>20.243737305348674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21</v>
      </c>
      <c r="C132" s="66">
        <v>33</v>
      </c>
      <c r="D132" s="98">
        <f>IFERROR(((B132/C132)-1)*100,IF(B132+C132&lt;&gt;0,100,0))</f>
        <v>-36.363636363636367</v>
      </c>
      <c r="E132" s="66">
        <v>280</v>
      </c>
      <c r="F132" s="66">
        <v>432</v>
      </c>
      <c r="G132" s="98">
        <f>IFERROR(((E132/F132)-1)*100,IF(E132+F132&lt;&gt;0,100,0))</f>
        <v>-35.185185185185183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21</v>
      </c>
      <c r="C134" s="82">
        <f>SUM(C132:C133)</f>
        <v>33</v>
      </c>
      <c r="D134" s="98">
        <f>IFERROR(((B134/C134)-1)*100,IF(B134+C134&lt;&gt;0,100,0))</f>
        <v>-36.363636363636367</v>
      </c>
      <c r="E134" s="82">
        <f>SUM(E132:E133)</f>
        <v>280</v>
      </c>
      <c r="F134" s="82">
        <f>SUM(F132:F133)</f>
        <v>432</v>
      </c>
      <c r="G134" s="98">
        <f>IFERROR(((E134/F134)-1)*100,IF(E134+F134&lt;&gt;0,100,0))</f>
        <v>-35.185185185185183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222</v>
      </c>
      <c r="F137" s="66">
        <v>80871</v>
      </c>
      <c r="G137" s="98">
        <f>IFERROR(((E137/F137)-1)*100,IF(E137+F137&lt;&gt;0,100,0))</f>
        <v>-99.725488741328789</v>
      </c>
    </row>
    <row r="138" spans="1:7" s="16" customFormat="1" ht="12" x14ac:dyDescent="0.2">
      <c r="A138" s="79" t="s">
        <v>72</v>
      </c>
      <c r="B138" s="67">
        <v>696748</v>
      </c>
      <c r="C138" s="66">
        <v>607183</v>
      </c>
      <c r="D138" s="98">
        <f>IFERROR(((B138/C138)-1)*100,IF(B138+C138&lt;&gt;0,100,0))</f>
        <v>14.750907057674546</v>
      </c>
      <c r="E138" s="66">
        <v>5071755</v>
      </c>
      <c r="F138" s="66">
        <v>4833637</v>
      </c>
      <c r="G138" s="98">
        <f>IFERROR(((E138/F138)-1)*100,IF(E138+F138&lt;&gt;0,100,0))</f>
        <v>4.9262698047039866</v>
      </c>
    </row>
    <row r="139" spans="1:7" s="16" customFormat="1" ht="12" x14ac:dyDescent="0.2">
      <c r="A139" s="79" t="s">
        <v>74</v>
      </c>
      <c r="B139" s="67">
        <v>2035</v>
      </c>
      <c r="C139" s="66">
        <v>414</v>
      </c>
      <c r="D139" s="98">
        <f>IFERROR(((B139/C139)-1)*100,IF(B139+C139&lt;&gt;0,100,0))</f>
        <v>391.54589371980677</v>
      </c>
      <c r="E139" s="66">
        <v>7278</v>
      </c>
      <c r="F139" s="66">
        <v>8838</v>
      </c>
      <c r="G139" s="98">
        <f>IFERROR(((E139/F139)-1)*100,IF(E139+F139&lt;&gt;0,100,0))</f>
        <v>-17.651052274270196</v>
      </c>
    </row>
    <row r="140" spans="1:7" s="16" customFormat="1" ht="12" x14ac:dyDescent="0.2">
      <c r="A140" s="81" t="s">
        <v>34</v>
      </c>
      <c r="B140" s="82">
        <f>SUM(B137:B139)</f>
        <v>698783</v>
      </c>
      <c r="C140" s="82">
        <f>SUM(C137:C139)</f>
        <v>607597</v>
      </c>
      <c r="D140" s="98">
        <f>IFERROR(((B140/C140)-1)*100,IF(B140+C140&lt;&gt;0,100,0))</f>
        <v>15.007644869872628</v>
      </c>
      <c r="E140" s="82">
        <f>SUM(E137:E139)</f>
        <v>5079255</v>
      </c>
      <c r="F140" s="82">
        <f>SUM(F137:F139)</f>
        <v>4923346</v>
      </c>
      <c r="G140" s="98">
        <f>IFERROR(((E140/F140)-1)*100,IF(E140+F140&lt;&gt;0,100,0))</f>
        <v>3.1667284809964613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21500</v>
      </c>
      <c r="C143" s="66">
        <v>6795</v>
      </c>
      <c r="D143" s="98">
        <f>IFERROR(((B143/C143)-1)*100,)</f>
        <v>216.40912435614422</v>
      </c>
      <c r="E143" s="66">
        <v>205397</v>
      </c>
      <c r="F143" s="66">
        <v>163733</v>
      </c>
      <c r="G143" s="98">
        <f>IFERROR(((E143/F143)-1)*100,)</f>
        <v>25.446305876029875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21500</v>
      </c>
      <c r="C145" s="82">
        <f>SUM(C143:C144)</f>
        <v>6795</v>
      </c>
      <c r="D145" s="98">
        <f>IFERROR(((B145/C145)-1)*100,)</f>
        <v>216.40912435614422</v>
      </c>
      <c r="E145" s="82">
        <f>SUM(E143:E144)</f>
        <v>205397</v>
      </c>
      <c r="F145" s="82">
        <f>SUM(F143:F144)</f>
        <v>163733</v>
      </c>
      <c r="G145" s="98">
        <f>IFERROR(((E145/F145)-1)*100,)</f>
        <v>25.446305876029875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5233.7470000000003</v>
      </c>
      <c r="F148" s="66">
        <v>1932016.6625000001</v>
      </c>
      <c r="G148" s="98">
        <f>IFERROR(((E148/F148)-1)*100,IF(E148+F148&lt;&gt;0,100,0))</f>
        <v>-99.729104458487043</v>
      </c>
    </row>
    <row r="149" spans="1:7" s="32" customFormat="1" x14ac:dyDescent="0.2">
      <c r="A149" s="79" t="s">
        <v>72</v>
      </c>
      <c r="B149" s="67">
        <v>62867482.457999997</v>
      </c>
      <c r="C149" s="66">
        <v>55348333.397610001</v>
      </c>
      <c r="D149" s="98">
        <f>IFERROR(((B149/C149)-1)*100,IF(B149+C149&lt;&gt;0,100,0))</f>
        <v>13.585140868423483</v>
      </c>
      <c r="E149" s="66">
        <v>470984722.89284003</v>
      </c>
      <c r="F149" s="66">
        <v>454286857.22447002</v>
      </c>
      <c r="G149" s="98">
        <f>IFERROR(((E149/F149)-1)*100,IF(E149+F149&lt;&gt;0,100,0))</f>
        <v>3.675621559995812</v>
      </c>
    </row>
    <row r="150" spans="1:7" s="32" customFormat="1" x14ac:dyDescent="0.2">
      <c r="A150" s="79" t="s">
        <v>74</v>
      </c>
      <c r="B150" s="67">
        <v>13051461.970000001</v>
      </c>
      <c r="C150" s="66">
        <v>2243013.2599999998</v>
      </c>
      <c r="D150" s="98">
        <f>IFERROR(((B150/C150)-1)*100,IF(B150+C150&lt;&gt;0,100,0))</f>
        <v>481.87181514923373</v>
      </c>
      <c r="E150" s="66">
        <v>50141454.609999999</v>
      </c>
      <c r="F150" s="66">
        <v>47986543.159999996</v>
      </c>
      <c r="G150" s="98">
        <f>IFERROR(((E150/F150)-1)*100,IF(E150+F150&lt;&gt;0,100,0))</f>
        <v>4.4906578138270037</v>
      </c>
    </row>
    <row r="151" spans="1:7" s="16" customFormat="1" ht="12" x14ac:dyDescent="0.2">
      <c r="A151" s="81" t="s">
        <v>34</v>
      </c>
      <c r="B151" s="82">
        <f>SUM(B148:B150)</f>
        <v>75918944.428000003</v>
      </c>
      <c r="C151" s="82">
        <f>SUM(C148:C150)</f>
        <v>57591346.657609999</v>
      </c>
      <c r="D151" s="98">
        <f>IFERROR(((B151/C151)-1)*100,IF(B151+C151&lt;&gt;0,100,0))</f>
        <v>31.823527029764698</v>
      </c>
      <c r="E151" s="82">
        <f>SUM(E148:E150)</f>
        <v>521131411.24984002</v>
      </c>
      <c r="F151" s="82">
        <f>SUM(F148:F150)</f>
        <v>504205417.04697001</v>
      </c>
      <c r="G151" s="98">
        <f>IFERROR(((E151/F151)-1)*100,IF(E151+F151&lt;&gt;0,100,0))</f>
        <v>3.356963973533289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33901.5</v>
      </c>
      <c r="C154" s="66">
        <v>18782.500370000002</v>
      </c>
      <c r="D154" s="98">
        <f>IFERROR(((B154/C154)-1)*100,IF(B154+C154&lt;&gt;0,100,0))</f>
        <v>80.495138198684884</v>
      </c>
      <c r="E154" s="66">
        <v>345586.24164000002</v>
      </c>
      <c r="F154" s="66">
        <v>353091.60515999998</v>
      </c>
      <c r="G154" s="98">
        <f>IFERROR(((E154/F154)-1)*100,IF(E154+F154&lt;&gt;0,100,0))</f>
        <v>-2.1256136963661243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33901.5</v>
      </c>
      <c r="C156" s="82">
        <f>SUM(C154:C155)</f>
        <v>18782.500370000002</v>
      </c>
      <c r="D156" s="98">
        <f>IFERROR(((B156/C156)-1)*100,IF(B156+C156&lt;&gt;0,100,0))</f>
        <v>80.495138198684884</v>
      </c>
      <c r="E156" s="82">
        <f>SUM(E154:E155)</f>
        <v>345586.24164000002</v>
      </c>
      <c r="F156" s="82">
        <f>SUM(F154:F155)</f>
        <v>353091.60515999998</v>
      </c>
      <c r="G156" s="98">
        <f>IFERROR(((E156/F156)-1)*100,IF(E156+F156&lt;&gt;0,100,0))</f>
        <v>-2.1256136963661243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1645940</v>
      </c>
      <c r="C160" s="66">
        <v>1493709</v>
      </c>
      <c r="D160" s="98">
        <f>IFERROR(((B160/C160)-1)*100,IF(B160+C160&lt;&gt;0,100,0))</f>
        <v>10.191476385293253</v>
      </c>
      <c r="E160" s="78"/>
      <c r="F160" s="78"/>
      <c r="G160" s="65"/>
    </row>
    <row r="161" spans="1:7" s="16" customFormat="1" ht="12" x14ac:dyDescent="0.2">
      <c r="A161" s="79" t="s">
        <v>74</v>
      </c>
      <c r="B161" s="67">
        <v>1784</v>
      </c>
      <c r="C161" s="66">
        <v>2273</v>
      </c>
      <c r="D161" s="98">
        <f>IFERROR(((B161/C161)-1)*100,IF(B161+C161&lt;&gt;0,100,0))</f>
        <v>-21.513418389793227</v>
      </c>
      <c r="E161" s="78"/>
      <c r="F161" s="78"/>
      <c r="G161" s="65"/>
    </row>
    <row r="162" spans="1:7" s="28" customFormat="1" ht="12" x14ac:dyDescent="0.2">
      <c r="A162" s="81" t="s">
        <v>34</v>
      </c>
      <c r="B162" s="82">
        <f>SUM(B159:B161)</f>
        <v>1647939</v>
      </c>
      <c r="C162" s="82">
        <f>SUM(C159:C161)</f>
        <v>1526453</v>
      </c>
      <c r="D162" s="98">
        <f>IFERROR(((B162/C162)-1)*100,IF(B162+C162&lt;&gt;0,100,0))</f>
        <v>7.9587121254306448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162238</v>
      </c>
      <c r="C165" s="66">
        <v>175805</v>
      </c>
      <c r="D165" s="98">
        <f>IFERROR(((B165/C165)-1)*100,IF(B165+C165&lt;&gt;0,100,0))</f>
        <v>-7.7170728932624222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162238</v>
      </c>
      <c r="C167" s="82">
        <f>SUM(C165:C166)</f>
        <v>175805</v>
      </c>
      <c r="D167" s="98">
        <f>IFERROR(((B167/C167)-1)*100,IF(B167+C167&lt;&gt;0,100,0))</f>
        <v>-7.7170728932624222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7470</v>
      </c>
      <c r="C175" s="113">
        <v>7256</v>
      </c>
      <c r="D175" s="111">
        <f>IFERROR(((B175/C175)-1)*100,IF(B175+C175&lt;&gt;0,100,0))</f>
        <v>2.9492833517089201</v>
      </c>
      <c r="E175" s="113">
        <v>153581</v>
      </c>
      <c r="F175" s="113">
        <v>145615</v>
      </c>
      <c r="G175" s="111">
        <f>IFERROR(((E175/F175)-1)*100,IF(E175+F175&lt;&gt;0,100,0))</f>
        <v>5.4705902551248187</v>
      </c>
    </row>
    <row r="176" spans="1:7" x14ac:dyDescent="0.2">
      <c r="A176" s="101" t="s">
        <v>32</v>
      </c>
      <c r="B176" s="112">
        <v>53815</v>
      </c>
      <c r="C176" s="113">
        <v>55076</v>
      </c>
      <c r="D176" s="111">
        <f t="shared" ref="D176:D178" si="5">IFERROR(((B176/C176)-1)*100,IF(B176+C176&lt;&gt;0,100,0))</f>
        <v>-2.2895635122376357</v>
      </c>
      <c r="E176" s="113">
        <v>997984</v>
      </c>
      <c r="F176" s="113">
        <v>974631</v>
      </c>
      <c r="G176" s="111">
        <f>IFERROR(((E176/F176)-1)*100,IF(E176+F176&lt;&gt;0,100,0))</f>
        <v>2.3960863136920585</v>
      </c>
    </row>
    <row r="177" spans="1:7" x14ac:dyDescent="0.2">
      <c r="A177" s="101" t="s">
        <v>92</v>
      </c>
      <c r="B177" s="112">
        <v>24721284</v>
      </c>
      <c r="C177" s="113">
        <v>18454193</v>
      </c>
      <c r="D177" s="111">
        <f t="shared" si="5"/>
        <v>33.960254994623718</v>
      </c>
      <c r="E177" s="113">
        <v>387651680</v>
      </c>
      <c r="F177" s="113">
        <v>313177931</v>
      </c>
      <c r="G177" s="111">
        <f>IFERROR(((E177/F177)-1)*100,IF(E177+F177&lt;&gt;0,100,0))</f>
        <v>23.780011816988477</v>
      </c>
    </row>
    <row r="178" spans="1:7" x14ac:dyDescent="0.2">
      <c r="A178" s="101" t="s">
        <v>93</v>
      </c>
      <c r="B178" s="112">
        <v>105413</v>
      </c>
      <c r="C178" s="113">
        <v>115023</v>
      </c>
      <c r="D178" s="111">
        <f t="shared" si="5"/>
        <v>-8.3548507689766396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514</v>
      </c>
      <c r="C181" s="113">
        <v>314</v>
      </c>
      <c r="D181" s="111">
        <f t="shared" ref="D181:D184" si="6">IFERROR(((B181/C181)-1)*100,IF(B181+C181&lt;&gt;0,100,0))</f>
        <v>63.694267515923578</v>
      </c>
      <c r="E181" s="113">
        <v>7418</v>
      </c>
      <c r="F181" s="113">
        <v>6249</v>
      </c>
      <c r="G181" s="111">
        <f t="shared" ref="G181" si="7">IFERROR(((E181/F181)-1)*100,IF(E181+F181&lt;&gt;0,100,0))</f>
        <v>18.706993118899028</v>
      </c>
    </row>
    <row r="182" spans="1:7" x14ac:dyDescent="0.2">
      <c r="A182" s="101" t="s">
        <v>32</v>
      </c>
      <c r="B182" s="112">
        <v>5554</v>
      </c>
      <c r="C182" s="113">
        <v>5130</v>
      </c>
      <c r="D182" s="111">
        <f t="shared" si="6"/>
        <v>8.2651072124756411</v>
      </c>
      <c r="E182" s="113">
        <v>105787</v>
      </c>
      <c r="F182" s="113">
        <v>81088</v>
      </c>
      <c r="G182" s="111">
        <f t="shared" ref="G182" si="8">IFERROR(((E182/F182)-1)*100,IF(E182+F182&lt;&gt;0,100,0))</f>
        <v>30.459500789265981</v>
      </c>
    </row>
    <row r="183" spans="1:7" x14ac:dyDescent="0.2">
      <c r="A183" s="101" t="s">
        <v>92</v>
      </c>
      <c r="B183" s="112">
        <v>94817</v>
      </c>
      <c r="C183" s="113">
        <v>58750</v>
      </c>
      <c r="D183" s="111">
        <f t="shared" si="6"/>
        <v>61.390638297872343</v>
      </c>
      <c r="E183" s="113">
        <v>2123008</v>
      </c>
      <c r="F183" s="113">
        <v>1347227</v>
      </c>
      <c r="G183" s="111">
        <f t="shared" ref="G183" si="9">IFERROR(((E183/F183)-1)*100,IF(E183+F183&lt;&gt;0,100,0))</f>
        <v>57.583540116105155</v>
      </c>
    </row>
    <row r="184" spans="1:7" x14ac:dyDescent="0.2">
      <c r="A184" s="101" t="s">
        <v>93</v>
      </c>
      <c r="B184" s="112">
        <v>40459</v>
      </c>
      <c r="C184" s="113">
        <v>44126</v>
      </c>
      <c r="D184" s="111">
        <f t="shared" si="6"/>
        <v>-8.3102932511444507</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2022-05-03T06:27:48Z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