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6" yWindow="-132" windowWidth="20256" windowHeight="11052"/>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<sst xmlns="http://schemas.openxmlformats.org/spreadsheetml/2006/main" count="265" uniqueCount="100">
  <si>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</si>
  <si>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</si>
  <si>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</si>
  <si>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</si>
  <si>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</si>
  <si>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</si>
  <si>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</si>
  <si>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</si>
  <si>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</si>
  <si>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</si>
  <si>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</si>
  <si>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</si>
  <si>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</si>
  <si>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</si>
  <si>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</si>
  <si>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</si>
  <si>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</si>
  <si>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</si>
  <si>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</si>
  <si>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</si>
  <si>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</si>
  <si>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</si>
  <si>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</si>
  <si>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</si>
  <si>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</si>
  <si>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</si>
  <si>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</si>
  <si>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</si>
  <si>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</si>
  <si>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</si>
  <si>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</si>
  <si>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</si>
  <si>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</si>
  <si>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</si>
  <si>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</si>
  <si>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</si>
  <si>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</si>
  <si>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</si>
  <si>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</si>
  <si>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</si>
  <si>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</si>
  <si>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</si>
  <si>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</si>
  <si>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</si>
  <si>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</si>
  <si>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</si>
  <si>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</si>
  <si>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</si>
  <si>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</si>
  <si>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</si>
  <si>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</si>
  <si>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</si>
  <si>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</si>
  <si>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</si>
  <si>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</si>
  <si>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</si>
  <si>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</si>
  <si>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</si>
  <si>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</si>
  <si>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</si>
  <si>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</si>
  <si>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</si>
  <si>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</si>
  <si>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</si>
  <si>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</si>
  <si>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</si>
  <si>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</si>
  <si>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</si>
  <si>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</si>
  <si>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</si>
  <si>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</si>
  <si>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</si>
  <si>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</si>
  <si>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</si>
  <si>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</si>
  <si>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</si>
  <si>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</si>
  <si>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</si>
  <si>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</si>
  <si>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</si>
  <si>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</si>
  <si>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</si>
  <si>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</si>
  <si>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</si>
  <si>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</si>
  <si>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</si>
  <si>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</si>
  <si>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</si>
  <si>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</si>
  <si>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</si>
  <si>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</si>
  <si>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</si>
  <si>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</si>
  <si>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</si>
  <si>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</si>
  <si>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</si>
  <si>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</si>
  <si>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17 May 2019</t>
  </si>
  <si>
    <t>17.05.2019</t>
  </si>
  <si>
    <t>18.05.2018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</si>
</sst>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 #,##0_ ;_ * \-#,##0_ ;_ * &quot;-&quot;??_ ;_ @_ "/>
    <numFmt numFmtId="165" formatCode="_(* #,##0_);_(* \(#,##0\);_(* &quot;-&quot;??_);_(@_)"/>
    <numFmt numFmtId="166" formatCode="###\ ###\ ###\ ###\ ###\ ###\ ##0"/>
    <numFmt numFmtId="167" formatCode="###,###,###,###,##0"/>
    <numFmt numFmtId="168" formatCode="##\ ##0.00"/>
    <numFmt numFmtId="169"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alignment wrapText="1"/>
    </xf>
    <xf numFmtId="43" fontId="5" fillId="0" borderId="0" applyFont="0" applyFill="0" applyBorder="0" applyAlignment="0" applyProtection="0">
      <alignment wrapText="1"/>
    </xf>
    <xf numFmtId="43" fontId="34"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alignment wrapText="1"/>
    </xf>
    <xf numFmtId="43" fontId="5" fillId="0" borderId="0" applyFont="0" applyFill="0" applyBorder="0" applyAlignment="0" applyProtection="0">
      <alignment wrapText="1"/>
    </xf>
    <xf numFmtId="43" fontId="36" fillId="0" borderId="0" applyFont="0" applyFill="0" applyBorder="0" applyAlignment="0" applyProtection="0">
      <alignment wrapText="1"/>
    </xf>
    <xf numFmtId="43" fontId="5" fillId="0" borderId="0" applyFont="0" applyFill="0" applyBorder="0" applyAlignment="0" applyProtection="0">
      <alignment wrapText="1"/>
    </xf>
    <xf numFmtId="43" fontId="37"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8" fillId="0" borderId="0" applyFont="0" applyFill="0" applyBorder="0" applyAlignment="0" applyProtection="0"/>
    <xf numFmtId="43" fontId="34"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34" fillId="0" borderId="0" applyFont="0" applyFill="0" applyBorder="0" applyAlignment="0" applyProtection="0"/>
    <xf numFmtId="43" fontId="45" fillId="0" borderId="0" applyFont="0" applyFill="0" applyBorder="0" applyAlignment="0" applyProtection="0">
      <alignment wrapText="1"/>
    </xf>
    <xf numFmtId="43" fontId="5" fillId="0" borderId="0" applyFont="0" applyFill="0" applyBorder="0" applyAlignment="0" applyProtection="0">
      <alignment wrapText="1"/>
    </xf>
    <xf numFmtId="43" fontId="50" fillId="0" borderId="0" applyFont="0" applyFill="0" applyBorder="0" applyAlignment="0" applyProtection="0">
      <alignment wrapText="1"/>
    </xf>
    <xf numFmtId="43" fontId="5" fillId="0" borderId="0" applyFont="0" applyFill="0" applyBorder="0" applyAlignment="0" applyProtection="0">
      <alignment wrapText="1"/>
    </xf>
    <xf numFmtId="43" fontId="5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4" fillId="0" borderId="0" applyFont="0" applyFill="0" applyBorder="0" applyAlignment="0" applyProtection="0"/>
    <xf numFmtId="43" fontId="34"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4"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3" fillId="0" borderId="0" applyFont="0" applyFill="0" applyBorder="0" applyAlignment="0" applyProtection="0">
      <alignment vertical="top"/>
    </xf>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58"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60"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xf numFmtId="43" fontId="61" fillId="0" borderId="0" applyFont="0" applyFill="0" applyBorder="0" applyAlignment="0" applyProtection="0"/>
    <xf numFmtId="43" fontId="62" fillId="0" borderId="0" applyFont="0" applyFill="0" applyBorder="0" applyAlignment="0" applyProtection="0"/>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43"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alignment wrapText="1"/>
    </xf>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alignment wrapText="1"/>
    </xf>
    <xf numFmtId="43" fontId="5" fillId="0" borderId="0" applyFont="0" applyFill="0" applyBorder="0" applyAlignment="0" applyProtection="0">
      <alignment wrapTex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alignment wrapText="1"/>
    </xf>
    <xf numFmtId="43" fontId="5" fillId="0" borderId="0" applyFont="0" applyFill="0" applyBorder="0" applyAlignment="0" applyProtection="0">
      <alignment wrapTex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2" fillId="0" borderId="0" applyFont="0" applyFill="0" applyBorder="0" applyAlignment="0" applyProtection="0">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43"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43" fontId="5" fillId="2" borderId="0" xfId="3" applyFont="1" applyFill="1" applyBorder="1" applyAlignment="1">
      <alignment horizontal="center"/>
    </xf>
    <xf numFmtId="0" fontId="5" fillId="2" borderId="0" xfId="2566" applyFont="1" applyFill="1" applyBorder="1"/>
    <xf numFmtId="43" fontId="5" fillId="2" borderId="0" xfId="898" applyNumberFormat="1" applyFont="1" applyFill="1" applyBorder="1"/>
    <xf numFmtId="3" fontId="5" fillId="2" borderId="0" xfId="2566" applyNumberFormat="1" applyFont="1" applyFill="1" applyBorder="1"/>
    <xf numFmtId="164" fontId="3" fillId="2" borderId="0" xfId="2630" applyNumberFormat="1" applyFont="1" applyFill="1" applyBorder="1" applyAlignment="1">
      <alignment horizontal="right" wrapText="1"/>
    </xf>
    <xf numFmtId="43" fontId="3" fillId="2" borderId="0" xfId="898" applyNumberFormat="1" applyFont="1" applyFill="1" applyBorder="1" applyAlignment="1">
      <alignment horizontal="right" wrapText="1"/>
    </xf>
    <xf numFmtId="43"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5"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6" fontId="61" fillId="2" borderId="0" xfId="2185" applyNumberFormat="1" applyFill="1" applyBorder="1"/>
    <xf numFmtId="0" fontId="7" fillId="2" borderId="0" xfId="2566" applyFont="1" applyFill="1" applyBorder="1"/>
    <xf numFmtId="0" fontId="5" fillId="2" borderId="0" xfId="2566" applyFill="1" applyBorder="1"/>
    <xf numFmtId="43" fontId="13" fillId="2" borderId="0" xfId="898" applyFont="1" applyFill="1" applyBorder="1"/>
    <xf numFmtId="43"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4" fontId="5" fillId="2" borderId="0" xfId="1" applyNumberFormat="1" applyFont="1" applyFill="1" applyBorder="1"/>
    <xf numFmtId="164"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43"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5"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43" fontId="5" fillId="2" borderId="0" xfId="4" applyFont="1" applyFill="1" applyBorder="1" applyAlignment="1">
      <alignment horizontal="right"/>
    </xf>
    <xf numFmtId="43" fontId="2" fillId="2" borderId="0" xfId="4" applyFont="1" applyFill="1" applyBorder="1"/>
    <xf numFmtId="0" fontId="55" fillId="4" borderId="0" xfId="2566" quotePrefix="1" applyFont="1" applyFill="1" applyBorder="1" applyAlignment="1">
      <alignment horizontal="right"/>
    </xf>
    <xf numFmtId="43" fontId="13" fillId="2" borderId="0" xfId="898" applyFont="1" applyFill="1" applyBorder="1"/>
    <xf numFmtId="0" fontId="55" fillId="4" borderId="0" xfId="2566" applyFont="1" applyFill="1" applyBorder="1" applyAlignment="1">
      <alignment horizontal="right"/>
    </xf>
    <xf numFmtId="43"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4" fontId="5" fillId="2" borderId="0" xfId="4" applyNumberFormat="1" applyFont="1" applyFill="1" applyBorder="1" applyAlignment="1">
      <alignment horizontal="right"/>
    </xf>
    <xf numFmtId="166"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43" fontId="22" fillId="2" borderId="0" xfId="4" applyFont="1" applyFill="1" applyBorder="1" applyAlignment="1">
      <alignment horizontal="center"/>
    </xf>
    <xf numFmtId="2" fontId="13" fillId="2" borderId="0" xfId="2566" applyNumberFormat="1" applyFont="1" applyFill="1" applyBorder="1" applyAlignment="1">
      <alignment horizontal="center"/>
    </xf>
    <xf numFmtId="43"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43"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5" fontId="13" fillId="3" borderId="0" xfId="898" applyNumberFormat="1" applyFont="1" applyFill="1" applyBorder="1" applyAlignment="1"/>
    <xf numFmtId="164" fontId="65" fillId="3" borderId="0" xfId="4" applyNumberFormat="1" applyFont="1" applyFill="1" applyBorder="1" applyAlignment="1"/>
    <xf numFmtId="167" fontId="13" fillId="3" borderId="0" xfId="4" applyNumberFormat="1" applyFont="1" applyFill="1" applyBorder="1" applyAlignment="1"/>
    <xf numFmtId="167" fontId="13" fillId="3" borderId="0" xfId="898" applyNumberFormat="1" applyFont="1" applyFill="1" applyBorder="1" applyAlignment="1"/>
    <xf numFmtId="165" fontId="13" fillId="3" borderId="0" xfId="898" applyNumberFormat="1" applyFont="1" applyFill="1" applyBorder="1" applyAlignment="1">
      <alignment horizontal="left"/>
    </xf>
    <xf numFmtId="165" fontId="65" fillId="3" borderId="0" xfId="898" applyNumberFormat="1" applyFont="1" applyFill="1" applyBorder="1" applyAlignment="1">
      <alignment horizontal="left"/>
    </xf>
    <xf numFmtId="165" fontId="65" fillId="3" borderId="0" xfId="898" applyNumberFormat="1" applyFont="1" applyFill="1" applyBorder="1" applyAlignment="1"/>
    <xf numFmtId="43" fontId="13" fillId="3" borderId="0" xfId="4" applyFont="1" applyFill="1" applyBorder="1" applyAlignment="1"/>
    <xf numFmtId="43" fontId="13" fillId="3" borderId="0" xfId="1" applyFont="1" applyFill="1" applyBorder="1" applyAlignment="1"/>
    <xf numFmtId="0" fontId="8" fillId="2" borderId="0" xfId="2566" applyFont="1" applyFill="1" applyBorder="1" applyAlignment="1">
      <alignment horizontal="left"/>
    </xf>
    <xf numFmtId="165" fontId="9" fillId="3" borderId="0" xfId="898" applyNumberFormat="1" applyFont="1" applyFill="1" applyBorder="1" applyAlignment="1"/>
    <xf numFmtId="164"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4" fontId="13" fillId="3" borderId="0" xfId="4" applyNumberFormat="1" applyFont="1" applyFill="1" applyBorder="1" applyAlignment="1"/>
    <xf numFmtId="0" fontId="13" fillId="3" borderId="0" xfId="2566" applyFont="1" applyFill="1" applyBorder="1"/>
    <xf numFmtId="164" fontId="65" fillId="3" borderId="0" xfId="4" applyNumberFormat="1" applyFont="1" applyFill="1" applyBorder="1"/>
    <xf numFmtId="0" fontId="65" fillId="3" borderId="0" xfId="2566" applyFont="1" applyFill="1" applyBorder="1"/>
    <xf numFmtId="164" fontId="65" fillId="3" borderId="0" xfId="4" applyNumberFormat="1" applyFont="1" applyFill="1" applyBorder="1" applyAlignment="1">
      <alignment horizontal="right"/>
    </xf>
    <xf numFmtId="0" fontId="71" fillId="2" borderId="0" xfId="2589" applyFont="1" applyFill="1" applyBorder="1"/>
    <xf numFmtId="43" fontId="13" fillId="3" borderId="0" xfId="4" applyFont="1" applyFill="1" applyBorder="1" applyAlignment="1">
      <alignment horizontal="right"/>
    </xf>
    <xf numFmtId="43" fontId="65" fillId="3" borderId="0" xfId="4" applyFont="1" applyFill="1" applyBorder="1" applyAlignment="1"/>
    <xf numFmtId="43" fontId="13" fillId="3" borderId="0" xfId="4" applyNumberFormat="1" applyFont="1" applyFill="1" applyBorder="1"/>
    <xf numFmtId="0" fontId="5" fillId="2" borderId="0" xfId="0" applyFont="1" applyFill="1" applyBorder="1"/>
    <xf numFmtId="43"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43" fontId="65" fillId="3" borderId="0" xfId="4" applyFont="1" applyFill="1" applyBorder="1" applyAlignment="1">
      <alignment horizontal="right"/>
    </xf>
    <xf numFmtId="43" fontId="65" fillId="3" borderId="0" xfId="4" applyFont="1" applyFill="1" applyBorder="1" applyAlignment="1">
      <alignment horizontal="center"/>
    </xf>
    <xf numFmtId="43" fontId="13" fillId="3" borderId="0" xfId="4" applyFont="1" applyFill="1" applyBorder="1" applyAlignment="1">
      <alignment horizontal="center"/>
    </xf>
    <xf numFmtId="164"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43" fontId="65" fillId="3" borderId="0" xfId="4" applyNumberFormat="1" applyFont="1" applyFill="1" applyBorder="1" applyAlignment="1"/>
    <xf numFmtId="43" fontId="13" fillId="3" borderId="0" xfId="4" applyFont="1" applyFill="1" applyBorder="1" applyAlignment="1"/>
    <xf numFmtId="164"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43" fontId="13" fillId="3" borderId="0" xfId="4" applyFont="1" applyFill="1" applyBorder="1" applyAlignment="1">
      <alignment horizontal="right"/>
    </xf>
    <xf numFmtId="43" fontId="65" fillId="3" borderId="0" xfId="4" applyFont="1" applyFill="1" applyBorder="1" applyAlignment="1"/>
    <xf numFmtId="2" fontId="65" fillId="3" borderId="0" xfId="2566" applyNumberFormat="1" applyFont="1" applyFill="1" applyBorder="1" applyAlignment="1">
      <alignment horizontal="right"/>
    </xf>
    <xf numFmtId="43" fontId="65" fillId="3" borderId="0" xfId="4" applyFont="1" applyFill="1" applyBorder="1" applyAlignment="1">
      <alignment horizontal="right"/>
    </xf>
    <xf numFmtId="43" fontId="65" fillId="3" borderId="0" xfId="4" applyFont="1" applyFill="1" applyBorder="1" applyAlignment="1">
      <alignment horizontal="center"/>
    </xf>
    <xf numFmtId="2" fontId="13" fillId="3" borderId="0" xfId="2566" applyNumberFormat="1" applyFont="1" applyFill="1" applyBorder="1" applyAlignment="1">
      <alignment horizontal="right"/>
    </xf>
    <xf numFmtId="43" fontId="13" fillId="3" borderId="0" xfId="4" applyFont="1" applyFill="1" applyBorder="1" applyAlignment="1">
      <alignment horizontal="center"/>
    </xf>
    <xf numFmtId="164" fontId="13" fillId="3" borderId="0" xfId="4100" applyNumberFormat="1" applyFont="1" applyFill="1" applyBorder="1" applyAlignment="1"/>
    <xf numFmtId="43" fontId="65" fillId="3" borderId="0" xfId="4" applyNumberFormat="1" applyFont="1" applyFill="1" applyBorder="1" applyAlignment="1"/>
    <xf numFmtId="167" fontId="13" fillId="3" borderId="0" xfId="898" applyNumberFormat="1" applyFont="1" applyFill="1" applyBorder="1" applyAlignment="1">
      <alignment vertical="top"/>
    </xf>
    <xf numFmtId="167" fontId="13" fillId="3" borderId="0" xfId="4" applyNumberFormat="1" applyFont="1" applyFill="1" applyBorder="1" applyAlignment="1">
      <alignment vertical="top"/>
    </xf>
    <xf numFmtId="1" fontId="55" fillId="4" borderId="0" xfId="2566" applyNumberFormat="1" applyFont="1" applyFill="1" applyBorder="1" applyAlignment="1">
      <alignment horizontal="right"/>
    </xf>
    <xf numFmtId="168" fontId="13" fillId="3" borderId="0" xfId="1" applyNumberFormat="1" applyFont="1" applyFill="1" applyBorder="1" applyAlignment="1"/>
    <xf numFmtId="169" fontId="13" fillId="3" borderId="0" xfId="1" quotePrefix="1" applyNumberFormat="1" applyFont="1" applyFill="1" applyBorder="1" applyAlignment="1">
      <alignment horizontal="right"/>
    </xf>
    <xf numFmtId="167" fontId="13" fillId="3" borderId="0" xfId="1" applyNumberFormat="1" applyFont="1" applyFill="1" applyBorder="1" applyAlignment="1"/>
    <xf numFmtId="167" fontId="13" fillId="3" borderId="0" xfId="4" applyNumberFormat="1" applyFont="1" applyFill="1" applyBorder="1"/>
    <xf numFmtId="169" fontId="13" fillId="3" borderId="0" xfId="4" applyNumberFormat="1" applyFont="1" applyFill="1" applyBorder="1" applyAlignment="1"/>
    <xf numFmtId="169" fontId="13" fillId="3" borderId="0" xfId="4" applyNumberFormat="1" applyFont="1" applyFill="1" applyBorder="1" applyAlignment="1">
      <alignment horizontal="right"/>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09375" defaultRowHeight="13.2" x14ac:dyDescent="0.25"/>
  <cols>
    <col min="1" max="1" width="38.5546875" style="23" customWidth="1"/>
    <col min="2" max="2" width="20" style="23" customWidth="1"/>
    <col min="3" max="3" width="16.6640625" style="23" bestFit="1" customWidth="1"/>
    <col min="4" max="4" width="13.6640625" style="23" customWidth="1"/>
    <col min="5" max="6" width="19.33203125" style="23" bestFit="1" customWidth="1"/>
    <col min="7" max="7" width="13.6640625" style="23" customWidth="1"/>
    <col min="8" max="16384" width="9.109375" style="23"/>
  </cols>
  <sheetData>
    <row r="1" spans="1:7" x14ac:dyDescent="0.25">
      <c r="A1" s="24"/>
    </row>
    <row r="2" spans="1:7" ht="22.8" x14ac:dyDescent="0.4">
      <c r="A2" s="123" t="s">
        <v>96</v>
      </c>
      <c r="B2" s="123"/>
      <c r="C2" s="123"/>
      <c r="D2" s="123"/>
      <c r="E2" s="123"/>
      <c r="F2" s="123"/>
      <c r="G2" s="123"/>
    </row>
    <row r="3" spans="1:7" ht="15" x14ac:dyDescent="0.25">
      <c r="A3" s="124" t="s">
        <v>97</v>
      </c>
      <c r="B3" s="124"/>
      <c r="C3" s="124"/>
      <c r="D3" s="124"/>
      <c r="E3" s="124"/>
      <c r="F3" s="124"/>
      <c r="G3" s="124"/>
    </row>
    <row r="4" spans="1:7" x14ac:dyDescent="0.25">
      <c r="B4" s="20"/>
      <c r="C4" s="20"/>
      <c r="D4" s="20"/>
      <c r="E4" s="20"/>
      <c r="G4" s="19"/>
    </row>
    <row r="5" spans="1:7" x14ac:dyDescent="0.25">
      <c r="A5" s="20"/>
      <c r="B5" s="18"/>
      <c r="C5" s="18"/>
      <c r="D5" s="18"/>
      <c r="E5" s="20"/>
      <c r="F5" s="20"/>
      <c r="G5" s="20"/>
    </row>
    <row r="6" spans="1:7" ht="15.6" x14ac:dyDescent="0.3">
      <c r="A6" s="125" t="s">
        <v>69</v>
      </c>
      <c r="B6" s="125"/>
      <c r="C6" s="125"/>
      <c r="D6" s="125"/>
      <c r="E6" s="125"/>
      <c r="F6" s="125"/>
      <c r="G6" s="125"/>
    </row>
    <row r="7" spans="1:7" ht="15.6" x14ac:dyDescent="0.3">
      <c r="A7" s="73" t="s">
        <v>40</v>
      </c>
      <c r="B7" s="17"/>
      <c r="C7" s="17"/>
      <c r="D7" s="17"/>
      <c r="E7" s="17"/>
      <c r="F7" s="17"/>
      <c r="G7" s="17"/>
    </row>
    <row r="8" spans="1:7" s="16" customFormat="1" ht="12" x14ac:dyDescent="0.25">
      <c r="A8" s="29"/>
      <c r="B8" s="29" t="s">
        <v>0</v>
      </c>
      <c r="C8" s="29" t="s">
        <v>0</v>
      </c>
      <c r="D8" s="29" t="s">
        <v>1</v>
      </c>
      <c r="E8" s="29" t="s">
        <v>2</v>
      </c>
      <c r="F8" s="29" t="s">
        <v>2</v>
      </c>
      <c r="G8" s="29" t="s">
        <v>1</v>
      </c>
    </row>
    <row r="9" spans="1:7" s="16" customFormat="1" ht="12" x14ac:dyDescent="0.25">
      <c r="A9" s="29"/>
      <c r="B9" s="29" t="s">
        <v>3</v>
      </c>
      <c r="C9" s="29" t="s">
        <v>3</v>
      </c>
      <c r="D9" s="29" t="s">
        <v>4</v>
      </c>
      <c r="E9" s="29" t="s">
        <v>5</v>
      </c>
      <c r="F9" s="29" t="s">
        <v>5</v>
      </c>
      <c r="G9" s="29" t="s">
        <v>6</v>
      </c>
    </row>
    <row r="10" spans="1:7" s="16" customFormat="1" ht="12" x14ac:dyDescent="0.25">
      <c r="A10" s="30" t="s">
        <v>76</v>
      </c>
      <c r="B10" s="45" t="s">
        <v>98</v>
      </c>
      <c r="C10" s="45" t="s">
        <v>99</v>
      </c>
      <c r="D10" s="29" t="s">
        <v>0</v>
      </c>
      <c r="E10" s="114">
        <v>2019</v>
      </c>
      <c r="F10" s="114">
        <v>2018</v>
      </c>
      <c r="G10" s="29" t="s">
        <v>7</v>
      </c>
    </row>
    <row r="11" spans="1:7" s="16" customFormat="1" ht="12" x14ac:dyDescent="0.25">
      <c r="A11" s="64" t="s">
        <v>8</v>
      </c>
      <c r="B11" s="67">
        <v>1635856</v>
      </c>
      <c r="C11" s="67">
        <v>1255234</v>
      </c>
      <c r="D11" s="98">
        <f>IFERROR(((B11/C11)-1)*100,IF(B11+C11&lt;&gt;0,100,0))</f>
        <v>30.322792403647458</v>
      </c>
      <c r="E11" s="67">
        <v>26381875</v>
      </c>
      <c r="F11" s="67">
        <v>25607908</v>
      </c>
      <c r="G11" s="98">
        <f>IFERROR(((E11/F11)-1)*100,IF(E11+F11&lt;&gt;0,100,0))</f>
        <v>3.0223749632340091</v>
      </c>
    </row>
    <row r="12" spans="1:7" s="16" customFormat="1" ht="12" x14ac:dyDescent="0.25">
      <c r="A12" s="64" t="s">
        <v>9</v>
      </c>
      <c r="B12" s="67">
        <v>1448465.915</v>
      </c>
      <c r="C12" s="67">
        <v>1502793.183</v>
      </c>
      <c r="D12" s="98">
        <f>IFERROR(((B12/C12)-1)*100,IF(B12+C12&lt;&gt;0,100,0))</f>
        <v>-3.6150861352423291</v>
      </c>
      <c r="E12" s="67">
        <v>28533468.640000001</v>
      </c>
      <c r="F12" s="67">
        <v>32339916.695</v>
      </c>
      <c r="G12" s="98">
        <f>IFERROR(((E12/F12)-1)*100,IF(E12+F12&lt;&gt;0,100,0))</f>
        <v>-11.770123253250386</v>
      </c>
    </row>
    <row r="13" spans="1:7" s="16" customFormat="1" ht="12" x14ac:dyDescent="0.25">
      <c r="A13" s="64" t="s">
        <v>10</v>
      </c>
      <c r="B13" s="67">
        <v>105477824.47086599</v>
      </c>
      <c r="C13" s="67">
        <v>118878093.248331</v>
      </c>
      <c r="D13" s="98">
        <f>IFERROR(((B13/C13)-1)*100,IF(B13+C13&lt;&gt;0,100,0))</f>
        <v>-11.272277684898969</v>
      </c>
      <c r="E13" s="67">
        <v>1791792727.5870299</v>
      </c>
      <c r="F13" s="67">
        <v>2258578424.90554</v>
      </c>
      <c r="G13" s="98">
        <f>IFERROR(((E13/F13)-1)*100,IF(E13+F13&lt;&gt;0,100,0))</f>
        <v>-20.667234405997313</v>
      </c>
    </row>
    <row r="14" spans="1:7" s="16" customFormat="1" ht="11.4" x14ac:dyDescent="0.2">
      <c r="A14" s="15"/>
      <c r="B14" s="46"/>
      <c r="C14" s="48"/>
      <c r="D14" s="21"/>
      <c r="E14" s="21"/>
      <c r="F14" s="31"/>
      <c r="G14" s="22"/>
    </row>
    <row r="15" spans="1:7" s="16" customFormat="1" ht="12" x14ac:dyDescent="0.25">
      <c r="A15" s="30" t="s">
        <v>77</v>
      </c>
      <c r="B15" s="47"/>
      <c r="C15" s="49"/>
      <c r="D15" s="29"/>
      <c r="E15" s="29"/>
      <c r="F15" s="29"/>
      <c r="G15" s="29"/>
    </row>
    <row r="16" spans="1:7" s="16" customFormat="1" ht="12" x14ac:dyDescent="0.25">
      <c r="A16" s="64" t="s">
        <v>8</v>
      </c>
      <c r="B16" s="67">
        <v>700</v>
      </c>
      <c r="C16" s="67">
        <v>1538</v>
      </c>
      <c r="D16" s="98">
        <f>IFERROR(((B16/C16)-1)*100,IF(B16+C16&lt;&gt;0,100,0))</f>
        <v>-54.486345903771124</v>
      </c>
      <c r="E16" s="67">
        <v>15760</v>
      </c>
      <c r="F16" s="67">
        <v>30704</v>
      </c>
      <c r="G16" s="98">
        <f>IFERROR(((E16/F16)-1)*100,IF(E16+F16&lt;&gt;0,100,0))</f>
        <v>-48.671182907764468</v>
      </c>
    </row>
    <row r="17" spans="1:7" s="16" customFormat="1" ht="12" x14ac:dyDescent="0.25">
      <c r="A17" s="64" t="s">
        <v>9</v>
      </c>
      <c r="B17" s="67">
        <v>63685.576999999997</v>
      </c>
      <c r="C17" s="67">
        <v>184926.465</v>
      </c>
      <c r="D17" s="98">
        <f>IFERROR(((B17/C17)-1)*100,IF(B17+C17&lt;&gt;0,100,0))</f>
        <v>-65.561675014985013</v>
      </c>
      <c r="E17" s="67">
        <v>2946866.037</v>
      </c>
      <c r="F17" s="67">
        <v>3738105.9049999998</v>
      </c>
      <c r="G17" s="98">
        <f>IFERROR(((E17/F17)-1)*100,IF(E17+F17&lt;&gt;0,100,0))</f>
        <v>-21.166866004027774</v>
      </c>
    </row>
    <row r="18" spans="1:7" s="16" customFormat="1" ht="12" x14ac:dyDescent="0.25">
      <c r="A18" s="64" t="s">
        <v>10</v>
      </c>
      <c r="B18" s="67">
        <v>2638182.5800366499</v>
      </c>
      <c r="C18" s="67">
        <v>17240260.273471501</v>
      </c>
      <c r="D18" s="98">
        <f>IFERROR(((B18/C18)-1)*100,IF(B18+C18&lt;&gt;0,100,0))</f>
        <v>-84.697547843310915</v>
      </c>
      <c r="E18" s="67">
        <v>101124364.133397</v>
      </c>
      <c r="F18" s="67">
        <v>174552724.53541601</v>
      </c>
      <c r="G18" s="98">
        <f>IFERROR(((E18/F18)-1)*100,IF(E18+F18&lt;&gt;0,100,0))</f>
        <v>-42.0665793658928</v>
      </c>
    </row>
    <row r="19" spans="1:7" ht="13.8" x14ac:dyDescent="0.25">
      <c r="A19" s="14"/>
      <c r="B19" s="14"/>
      <c r="C19" s="14"/>
      <c r="D19" s="14"/>
      <c r="E19" s="13"/>
      <c r="F19" s="13"/>
      <c r="G19" s="13"/>
    </row>
    <row r="20" spans="1:7" ht="15.6" x14ac:dyDescent="0.3">
      <c r="A20" s="73" t="s">
        <v>42</v>
      </c>
      <c r="B20" s="12"/>
      <c r="C20" s="12"/>
      <c r="D20" s="12"/>
      <c r="E20" s="12"/>
      <c r="F20" s="12"/>
      <c r="G20" s="12"/>
    </row>
    <row r="21" spans="1:7" s="16" customFormat="1" ht="12" x14ac:dyDescent="0.25">
      <c r="A21" s="29"/>
      <c r="B21" s="29" t="s">
        <v>0</v>
      </c>
      <c r="C21" s="29" t="s">
        <v>0</v>
      </c>
      <c r="D21" s="29" t="s">
        <v>11</v>
      </c>
      <c r="E21" s="29" t="s">
        <v>2</v>
      </c>
      <c r="F21" s="29" t="s">
        <v>2</v>
      </c>
      <c r="G21" s="29" t="s">
        <v>11</v>
      </c>
    </row>
    <row r="22" spans="1:7" s="16" customFormat="1" ht="12" x14ac:dyDescent="0.25">
      <c r="A22" s="29"/>
      <c r="B22" s="29" t="s">
        <v>3</v>
      </c>
      <c r="C22" s="29" t="s">
        <v>3</v>
      </c>
      <c r="D22" s="29" t="s">
        <v>12</v>
      </c>
      <c r="E22" s="29" t="s">
        <v>5</v>
      </c>
      <c r="F22" s="29" t="s">
        <v>5</v>
      </c>
      <c r="G22" s="29" t="s">
        <v>12</v>
      </c>
    </row>
    <row r="23" spans="1:7" s="16" customFormat="1" ht="12" x14ac:dyDescent="0.25">
      <c r="A23" s="30"/>
      <c r="B23" s="50" t="s">
        <v>98</v>
      </c>
      <c r="C23" s="45" t="s">
        <v>99</v>
      </c>
      <c r="D23" s="29" t="s">
        <v>13</v>
      </c>
      <c r="E23" s="114">
        <v>2019</v>
      </c>
      <c r="F23" s="114">
        <v>2018</v>
      </c>
      <c r="G23" s="29" t="s">
        <v>13</v>
      </c>
    </row>
    <row r="24" spans="1:7" s="16" customFormat="1" ht="12" x14ac:dyDescent="0.25">
      <c r="A24" s="64" t="s">
        <v>14</v>
      </c>
      <c r="B24" s="66">
        <v>16158850.73323</v>
      </c>
      <c r="C24" s="66">
        <v>17443687.194010001</v>
      </c>
      <c r="D24" s="65">
        <f>B24-C24</f>
        <v>-1284836.4607800003</v>
      </c>
      <c r="E24" s="67">
        <v>340462698.26910001</v>
      </c>
      <c r="F24" s="67">
        <v>479268894.49458998</v>
      </c>
      <c r="G24" s="65">
        <f>E24-F24</f>
        <v>-138806196.22548997</v>
      </c>
    </row>
    <row r="25" spans="1:7" s="16" customFormat="1" ht="12" x14ac:dyDescent="0.25">
      <c r="A25" s="68" t="s">
        <v>15</v>
      </c>
      <c r="B25" s="66">
        <v>17025863.398109999</v>
      </c>
      <c r="C25" s="66">
        <v>27950359.822659999</v>
      </c>
      <c r="D25" s="65">
        <f>B25-C25</f>
        <v>-10924496.424550001</v>
      </c>
      <c r="E25" s="67">
        <v>370097216.18589002</v>
      </c>
      <c r="F25" s="67">
        <v>461165825.05882001</v>
      </c>
      <c r="G25" s="65">
        <f>E25-F25</f>
        <v>-91068608.87292999</v>
      </c>
    </row>
    <row r="26" spans="1:7" s="28" customFormat="1" ht="12" x14ac:dyDescent="0.25">
      <c r="A26" s="69" t="s">
        <v>16</v>
      </c>
      <c r="B26" s="70">
        <f>B24-B25</f>
        <v>-867012.66487999819</v>
      </c>
      <c r="C26" s="70">
        <f>C24-C25</f>
        <v>-10506672.628649998</v>
      </c>
      <c r="D26" s="70"/>
      <c r="E26" s="70">
        <f>E24-E25</f>
        <v>-29634517.916790009</v>
      </c>
      <c r="F26" s="70">
        <f>F24-F25</f>
        <v>18103069.435769975</v>
      </c>
      <c r="G26" s="71"/>
    </row>
    <row r="27" spans="1:7" s="11" customFormat="1" x14ac:dyDescent="0.25">
      <c r="A27" s="126" t="s">
        <v>67</v>
      </c>
      <c r="B27" s="126"/>
      <c r="C27" s="126"/>
      <c r="D27" s="126"/>
      <c r="E27" s="126"/>
      <c r="F27" s="126"/>
      <c r="G27" s="126"/>
    </row>
    <row r="28" spans="1:7" s="11" customFormat="1" x14ac:dyDescent="0.25">
      <c r="A28" s="10"/>
      <c r="B28" s="10"/>
      <c r="C28" s="10"/>
      <c r="D28" s="10"/>
      <c r="E28" s="10"/>
      <c r="F28" s="10"/>
      <c r="G28" s="10"/>
    </row>
    <row r="29" spans="1:7" ht="15.6" x14ac:dyDescent="0.3">
      <c r="A29" s="73" t="s">
        <v>17</v>
      </c>
      <c r="B29" s="12"/>
      <c r="C29" s="12"/>
      <c r="D29" s="12"/>
      <c r="E29" s="12"/>
      <c r="F29" s="12"/>
      <c r="G29" s="12"/>
    </row>
    <row r="30" spans="1:7" s="16" customFormat="1" ht="12" x14ac:dyDescent="0.25">
      <c r="A30" s="29"/>
      <c r="B30" s="29"/>
      <c r="C30" s="29"/>
      <c r="D30" s="29" t="s">
        <v>1</v>
      </c>
      <c r="E30" s="29"/>
      <c r="F30" s="29"/>
      <c r="G30" s="29"/>
    </row>
    <row r="31" spans="1:7" s="16" customFormat="1" ht="12" x14ac:dyDescent="0.25">
      <c r="A31" s="29"/>
      <c r="B31" s="29" t="s">
        <v>19</v>
      </c>
      <c r="C31" s="50" t="s">
        <v>19</v>
      </c>
      <c r="D31" s="29" t="s">
        <v>6</v>
      </c>
      <c r="E31" s="29"/>
      <c r="F31" s="29"/>
      <c r="G31" s="29"/>
    </row>
    <row r="32" spans="1:7" s="25" customFormat="1" ht="12" x14ac:dyDescent="0.25">
      <c r="A32" s="30" t="s">
        <v>41</v>
      </c>
      <c r="B32" s="45" t="s">
        <v>98</v>
      </c>
      <c r="C32" s="45" t="s">
        <v>99</v>
      </c>
      <c r="D32" s="29" t="s">
        <v>7</v>
      </c>
      <c r="E32" s="29"/>
      <c r="F32" s="29" t="s">
        <v>20</v>
      </c>
      <c r="G32" s="29" t="s">
        <v>21</v>
      </c>
    </row>
    <row r="33" spans="1:7" s="16" customFormat="1" ht="12" x14ac:dyDescent="0.25">
      <c r="A33" s="64" t="s">
        <v>22</v>
      </c>
      <c r="B33" s="115">
        <v>56183.211896419998</v>
      </c>
      <c r="C33" s="115">
        <v>57804.329678620001</v>
      </c>
      <c r="D33" s="98">
        <f t="shared" ref="D33:D42" si="0">IFERROR(((B33/C33)-1)*100,IF(B33+C33&lt;&gt;0,100,0))</f>
        <v>-2.8044919666278978</v>
      </c>
      <c r="E33" s="64"/>
      <c r="F33" s="115">
        <v>57120.99</v>
      </c>
      <c r="G33" s="115">
        <v>55373.79</v>
      </c>
    </row>
    <row r="34" spans="1:7" s="16" customFormat="1" ht="12" x14ac:dyDescent="0.25">
      <c r="A34" s="64" t="s">
        <v>23</v>
      </c>
      <c r="B34" s="115">
        <v>69875.877759569994</v>
      </c>
      <c r="C34" s="115">
        <v>74201.576251039995</v>
      </c>
      <c r="D34" s="98">
        <f t="shared" si="0"/>
        <v>-5.8296584924762644</v>
      </c>
      <c r="E34" s="64"/>
      <c r="F34" s="115">
        <v>72375.72</v>
      </c>
      <c r="G34" s="115">
        <v>69855.73</v>
      </c>
    </row>
    <row r="35" spans="1:7" s="16" customFormat="1" ht="12" x14ac:dyDescent="0.25">
      <c r="A35" s="64" t="s">
        <v>24</v>
      </c>
      <c r="B35" s="115">
        <v>49514.35722844</v>
      </c>
      <c r="C35" s="115">
        <v>59780.075236980003</v>
      </c>
      <c r="D35" s="98">
        <f t="shared" si="0"/>
        <v>-17.172474219620291</v>
      </c>
      <c r="E35" s="64"/>
      <c r="F35" s="115">
        <v>50154.64</v>
      </c>
      <c r="G35" s="115">
        <v>49423.06</v>
      </c>
    </row>
    <row r="36" spans="1:7" s="16" customFormat="1" ht="12" x14ac:dyDescent="0.25">
      <c r="A36" s="64" t="s">
        <v>25</v>
      </c>
      <c r="B36" s="115">
        <v>50081.178226919998</v>
      </c>
      <c r="C36" s="115">
        <v>51292.177254980001</v>
      </c>
      <c r="D36" s="98">
        <f t="shared" si="0"/>
        <v>-2.360981913557636</v>
      </c>
      <c r="E36" s="64"/>
      <c r="F36" s="115">
        <v>50852.97</v>
      </c>
      <c r="G36" s="115">
        <v>49183.71</v>
      </c>
    </row>
    <row r="37" spans="1:7" s="16" customFormat="1" ht="12" x14ac:dyDescent="0.25">
      <c r="A37" s="64" t="s">
        <v>79</v>
      </c>
      <c r="B37" s="115">
        <v>44237.366450610003</v>
      </c>
      <c r="C37" s="115">
        <v>41034.576910700001</v>
      </c>
      <c r="D37" s="98">
        <f t="shared" si="0"/>
        <v>7.8050994576597033</v>
      </c>
      <c r="E37" s="64"/>
      <c r="F37" s="115">
        <v>44376.34</v>
      </c>
      <c r="G37" s="115">
        <v>42975.47</v>
      </c>
    </row>
    <row r="38" spans="1:7" s="16" customFormat="1" ht="12" x14ac:dyDescent="0.25">
      <c r="A38" s="64" t="s">
        <v>26</v>
      </c>
      <c r="B38" s="115">
        <v>69421.200623240002</v>
      </c>
      <c r="C38" s="115">
        <v>74782.914709849996</v>
      </c>
      <c r="D38" s="98">
        <f t="shared" si="0"/>
        <v>-7.1697046142329306</v>
      </c>
      <c r="E38" s="64"/>
      <c r="F38" s="115">
        <v>70743.34</v>
      </c>
      <c r="G38" s="115">
        <v>67913.820000000007</v>
      </c>
    </row>
    <row r="39" spans="1:7" s="16" customFormat="1" ht="12" x14ac:dyDescent="0.25">
      <c r="A39" s="64" t="s">
        <v>27</v>
      </c>
      <c r="B39" s="115">
        <v>16847.66409423</v>
      </c>
      <c r="C39" s="115">
        <v>16692.80088798</v>
      </c>
      <c r="D39" s="98">
        <f t="shared" si="0"/>
        <v>0.92772451603082562</v>
      </c>
      <c r="E39" s="64"/>
      <c r="F39" s="115">
        <v>17490.8</v>
      </c>
      <c r="G39" s="115">
        <v>16816.63</v>
      </c>
    </row>
    <row r="40" spans="1:7" s="16" customFormat="1" ht="12" x14ac:dyDescent="0.25">
      <c r="A40" s="64" t="s">
        <v>28</v>
      </c>
      <c r="B40" s="115">
        <v>75163.158118720006</v>
      </c>
      <c r="C40" s="115">
        <v>78498.998620839993</v>
      </c>
      <c r="D40" s="98">
        <f t="shared" si="0"/>
        <v>-4.2495325554820269</v>
      </c>
      <c r="E40" s="64"/>
      <c r="F40" s="115">
        <v>76877.259999999995</v>
      </c>
      <c r="G40" s="115">
        <v>73989.8</v>
      </c>
    </row>
    <row r="41" spans="1:7" s="16" customFormat="1" ht="12" x14ac:dyDescent="0.25">
      <c r="A41" s="64" t="s">
        <v>29</v>
      </c>
      <c r="B41" s="115">
        <v>1337.7298825400001</v>
      </c>
      <c r="C41" s="115">
        <v>1012.8211945100001</v>
      </c>
      <c r="D41" s="98">
        <f t="shared" si="0"/>
        <v>32.079570391216961</v>
      </c>
      <c r="E41" s="64"/>
      <c r="F41" s="115">
        <v>1404.56</v>
      </c>
      <c r="G41" s="115">
        <v>1335.7</v>
      </c>
    </row>
    <row r="42" spans="1:7" s="16" customFormat="1" ht="12" x14ac:dyDescent="0.25">
      <c r="A42" s="64" t="s">
        <v>78</v>
      </c>
      <c r="B42" s="115">
        <v>833.65350695999996</v>
      </c>
      <c r="C42" s="115">
        <v>1039.4758540600001</v>
      </c>
      <c r="D42" s="98">
        <f t="shared" si="0"/>
        <v>-19.800589527510059</v>
      </c>
      <c r="E42" s="64"/>
      <c r="F42" s="115">
        <v>852.35</v>
      </c>
      <c r="G42" s="115">
        <v>832.11</v>
      </c>
    </row>
    <row r="43" spans="1:7" x14ac:dyDescent="0.25">
      <c r="A43" s="9"/>
      <c r="B43" s="8"/>
      <c r="C43" s="7"/>
      <c r="D43" s="6"/>
      <c r="E43" s="5"/>
      <c r="F43" s="4"/>
      <c r="G43" s="4"/>
    </row>
    <row r="44" spans="1:7" ht="15.6" x14ac:dyDescent="0.3">
      <c r="A44" s="73" t="s">
        <v>43</v>
      </c>
      <c r="B44" s="12"/>
      <c r="C44" s="12"/>
      <c r="D44" s="12"/>
      <c r="E44" s="12"/>
      <c r="F44" s="12"/>
      <c r="G44" s="12"/>
    </row>
    <row r="45" spans="1:7" s="16" customFormat="1" ht="12" x14ac:dyDescent="0.25">
      <c r="A45" s="29"/>
      <c r="B45" s="29"/>
      <c r="C45" s="29" t="s">
        <v>0</v>
      </c>
      <c r="D45" s="29"/>
      <c r="E45" s="29" t="s">
        <v>0</v>
      </c>
      <c r="F45" s="29"/>
      <c r="G45" s="29" t="s">
        <v>1</v>
      </c>
    </row>
    <row r="46" spans="1:7" s="16" customFormat="1" ht="12" x14ac:dyDescent="0.25">
      <c r="A46" s="29"/>
      <c r="B46" s="29"/>
      <c r="C46" s="29" t="s">
        <v>3</v>
      </c>
      <c r="D46" s="29"/>
      <c r="E46" s="29" t="s">
        <v>3</v>
      </c>
      <c r="F46" s="29"/>
      <c r="G46" s="29" t="s">
        <v>6</v>
      </c>
    </row>
    <row r="47" spans="1:7" s="25" customFormat="1" ht="12" x14ac:dyDescent="0.25">
      <c r="A47" s="30"/>
      <c r="B47" s="29"/>
      <c r="C47" s="45" t="s">
        <v>98</v>
      </c>
      <c r="D47" s="29"/>
      <c r="E47" s="45" t="s">
        <v>99</v>
      </c>
      <c r="F47" s="29"/>
      <c r="G47" s="29" t="s">
        <v>7</v>
      </c>
    </row>
    <row r="48" spans="1:7" s="25" customFormat="1" ht="13.8" x14ac:dyDescent="0.25">
      <c r="A48" s="64" t="s">
        <v>30</v>
      </c>
      <c r="B48" s="74"/>
      <c r="C48" s="116">
        <v>15886.3120964139</v>
      </c>
      <c r="D48" s="72"/>
      <c r="E48" s="116">
        <v>14497.5041817564</v>
      </c>
      <c r="F48" s="72"/>
      <c r="G48" s="98">
        <f>IFERROR(((C48/E48)-1)*100,IF(C48+E48&lt;&gt;0,100,0))</f>
        <v>9.5796345167133765</v>
      </c>
    </row>
    <row r="49" spans="1:7" x14ac:dyDescent="0.25">
      <c r="A49" s="3"/>
      <c r="B49" s="2"/>
      <c r="C49" s="2"/>
      <c r="D49" s="1"/>
      <c r="E49" s="2"/>
      <c r="F49" s="20"/>
      <c r="G49" s="20"/>
    </row>
    <row r="50" spans="1:7" ht="15.6" x14ac:dyDescent="0.3">
      <c r="A50" s="73" t="s">
        <v>36</v>
      </c>
      <c r="B50" s="12"/>
      <c r="C50" s="12"/>
      <c r="D50" s="12"/>
      <c r="E50" s="12"/>
      <c r="F50" s="12"/>
      <c r="G50" s="12"/>
    </row>
    <row r="51" spans="1:7" s="16" customFormat="1" ht="12" x14ac:dyDescent="0.25">
      <c r="A51" s="29"/>
      <c r="B51" s="29"/>
      <c r="C51" s="29"/>
      <c r="D51" s="29"/>
      <c r="E51" s="29"/>
      <c r="F51" s="29"/>
      <c r="G51" s="29" t="s">
        <v>64</v>
      </c>
    </row>
    <row r="52" spans="1:7" s="16" customFormat="1" ht="12" x14ac:dyDescent="0.25">
      <c r="A52" s="29"/>
      <c r="B52" s="29"/>
      <c r="C52" s="29"/>
      <c r="D52" s="29"/>
      <c r="E52" s="29"/>
      <c r="F52" s="29"/>
      <c r="G52" s="29" t="s">
        <v>66</v>
      </c>
    </row>
    <row r="53" spans="1:7" s="25" customFormat="1" ht="12" x14ac:dyDescent="0.25">
      <c r="A53" s="30"/>
      <c r="B53" s="29"/>
      <c r="C53" s="29" t="s">
        <v>31</v>
      </c>
      <c r="D53" s="29"/>
      <c r="E53" s="29" t="s">
        <v>37</v>
      </c>
      <c r="F53" s="29" t="s">
        <v>12</v>
      </c>
      <c r="G53" s="29" t="s">
        <v>65</v>
      </c>
    </row>
    <row r="54" spans="1:7" s="25" customFormat="1" ht="11.4" x14ac:dyDescent="0.2">
      <c r="A54" s="64" t="s">
        <v>38</v>
      </c>
      <c r="B54" s="64"/>
      <c r="C54" s="117">
        <v>3121</v>
      </c>
      <c r="D54" s="75"/>
      <c r="E54" s="117">
        <v>876231</v>
      </c>
      <c r="F54" s="117">
        <v>127020627.39</v>
      </c>
      <c r="G54" s="117">
        <v>12336619.199999999</v>
      </c>
    </row>
    <row r="55" spans="1:7" x14ac:dyDescent="0.25">
      <c r="A55" s="3"/>
      <c r="B55" s="2"/>
      <c r="C55" s="27"/>
      <c r="D55" s="27"/>
      <c r="E55" s="27"/>
      <c r="F55" s="26"/>
      <c r="G55" s="26"/>
    </row>
    <row r="56" spans="1:7" x14ac:dyDescent="0.25">
      <c r="A56" s="76" t="s">
        <v>44</v>
      </c>
      <c r="B56" s="60"/>
      <c r="C56" s="60"/>
      <c r="D56" s="59"/>
      <c r="E56" s="60"/>
      <c r="F56" s="3"/>
      <c r="G56" s="3"/>
    </row>
    <row r="57" spans="1:7" x14ac:dyDescent="0.25">
      <c r="A57" s="76" t="s">
        <v>71</v>
      </c>
      <c r="B57" s="60"/>
      <c r="C57" s="60"/>
      <c r="D57" s="59"/>
      <c r="E57" s="60"/>
      <c r="F57" s="3"/>
      <c r="G57" s="3"/>
    </row>
    <row r="58" spans="1:7" ht="39" customHeight="1" x14ac:dyDescent="0.25">
      <c r="A58" s="130" t="s">
        <v>83</v>
      </c>
      <c r="B58" s="131"/>
      <c r="C58" s="131"/>
      <c r="D58" s="131"/>
      <c r="E58" s="131"/>
      <c r="F58" s="131"/>
      <c r="G58" s="131"/>
    </row>
    <row r="59" spans="1:7" x14ac:dyDescent="0.25">
      <c r="A59" s="53"/>
      <c r="B59" s="57"/>
      <c r="C59" s="57"/>
      <c r="D59" s="56"/>
      <c r="E59" s="57"/>
      <c r="F59" s="61"/>
      <c r="G59" s="61"/>
    </row>
    <row r="60" spans="1:7" x14ac:dyDescent="0.25">
      <c r="A60" s="76" t="s">
        <v>45</v>
      </c>
      <c r="B60" s="57"/>
      <c r="C60" s="57"/>
      <c r="D60" s="56"/>
      <c r="E60" s="57"/>
      <c r="F60" s="61"/>
      <c r="G60" s="61"/>
    </row>
    <row r="61" spans="1:7" ht="37.5" customHeight="1" x14ac:dyDescent="0.25">
      <c r="A61" s="129" t="s">
        <v>84</v>
      </c>
      <c r="B61" s="129"/>
      <c r="C61" s="129"/>
      <c r="D61" s="129"/>
      <c r="E61" s="129"/>
      <c r="F61" s="129"/>
      <c r="G61" s="129"/>
    </row>
    <row r="62" spans="1:7" x14ac:dyDescent="0.25">
      <c r="A62" s="58"/>
      <c r="B62" s="55"/>
      <c r="C62" s="55"/>
      <c r="D62" s="54"/>
      <c r="E62" s="55"/>
      <c r="F62" s="53"/>
      <c r="G62" s="53"/>
    </row>
    <row r="63" spans="1:7" s="32" customFormat="1" ht="15.6" x14ac:dyDescent="0.3">
      <c r="A63" s="128" t="s">
        <v>63</v>
      </c>
      <c r="B63" s="128"/>
      <c r="C63" s="128"/>
      <c r="D63" s="128"/>
      <c r="E63" s="128"/>
      <c r="F63" s="128"/>
      <c r="G63" s="128"/>
    </row>
    <row r="64" spans="1:7" s="32" customFormat="1" ht="15.6" x14ac:dyDescent="0.3">
      <c r="A64" s="37" t="s">
        <v>46</v>
      </c>
      <c r="B64" s="42"/>
      <c r="C64" s="42"/>
      <c r="D64" s="42"/>
      <c r="E64" s="42"/>
      <c r="F64" s="42"/>
      <c r="G64" s="42"/>
    </row>
    <row r="65" spans="1:7" s="16" customFormat="1" ht="12" x14ac:dyDescent="0.25">
      <c r="A65" s="50"/>
      <c r="B65" s="50" t="s">
        <v>0</v>
      </c>
      <c r="C65" s="50" t="s">
        <v>0</v>
      </c>
      <c r="D65" s="50" t="s">
        <v>1</v>
      </c>
      <c r="E65" s="50" t="s">
        <v>2</v>
      </c>
      <c r="F65" s="50" t="s">
        <v>2</v>
      </c>
      <c r="G65" s="50" t="s">
        <v>1</v>
      </c>
    </row>
    <row r="66" spans="1:7" s="16" customFormat="1" ht="12" x14ac:dyDescent="0.25">
      <c r="A66" s="50"/>
      <c r="B66" s="50" t="s">
        <v>3</v>
      </c>
      <c r="C66" s="50" t="s">
        <v>3</v>
      </c>
      <c r="D66" s="50" t="s">
        <v>4</v>
      </c>
      <c r="E66" s="50" t="s">
        <v>5</v>
      </c>
      <c r="F66" s="50" t="s">
        <v>5</v>
      </c>
      <c r="G66" s="50" t="s">
        <v>6</v>
      </c>
    </row>
    <row r="67" spans="1:7" s="16" customFormat="1" ht="12" x14ac:dyDescent="0.25">
      <c r="A67" s="30" t="s">
        <v>47</v>
      </c>
      <c r="B67" s="45" t="s">
        <v>98</v>
      </c>
      <c r="C67" s="45" t="s">
        <v>99</v>
      </c>
      <c r="D67" s="50" t="s">
        <v>0</v>
      </c>
      <c r="E67" s="114">
        <v>2019</v>
      </c>
      <c r="F67" s="114">
        <v>2018</v>
      </c>
      <c r="G67" s="50" t="s">
        <v>7</v>
      </c>
    </row>
    <row r="68" spans="1:7" s="16" customFormat="1" ht="12" x14ac:dyDescent="0.25">
      <c r="A68" s="77" t="s">
        <v>53</v>
      </c>
      <c r="B68" s="67">
        <v>5955</v>
      </c>
      <c r="C68" s="66">
        <v>6131</v>
      </c>
      <c r="D68" s="98">
        <f>IFERROR(((B68/C68)-1)*100,IF(B68+C68&lt;&gt;0,100,0))</f>
        <v>-2.8706573152829873</v>
      </c>
      <c r="E68" s="66">
        <v>110578</v>
      </c>
      <c r="F68" s="66">
        <v>118116</v>
      </c>
      <c r="G68" s="98">
        <f>IFERROR(((E68/F68)-1)*100,IF(E68+F68&lt;&gt;0,100,0))</f>
        <v>-6.3818618984726854</v>
      </c>
    </row>
    <row r="69" spans="1:7" s="16" customFormat="1" ht="12" x14ac:dyDescent="0.25">
      <c r="A69" s="79" t="s">
        <v>54</v>
      </c>
      <c r="B69" s="67">
        <v>224222254.07100001</v>
      </c>
      <c r="C69" s="66">
        <v>219376571.05000001</v>
      </c>
      <c r="D69" s="98">
        <f>IFERROR(((B69/C69)-1)*100,IF(B69+C69&lt;&gt;0,100,0))</f>
        <v>2.2088425385660582</v>
      </c>
      <c r="E69" s="66">
        <v>3480684769.1789999</v>
      </c>
      <c r="F69" s="66">
        <v>3712426088.5180001</v>
      </c>
      <c r="G69" s="98">
        <f>IFERROR(((E69/F69)-1)*100,IF(E69+F69&lt;&gt;0,100,0))</f>
        <v>-6.2423146970048133</v>
      </c>
    </row>
    <row r="70" spans="1:7" s="62" customFormat="1" ht="12" x14ac:dyDescent="0.25">
      <c r="A70" s="79" t="s">
        <v>55</v>
      </c>
      <c r="B70" s="67">
        <v>229405482.76557001</v>
      </c>
      <c r="C70" s="66">
        <v>233761329.41327</v>
      </c>
      <c r="D70" s="98">
        <f>IFERROR(((B70/C70)-1)*100,IF(B70+C70&lt;&gt;0,100,0))</f>
        <v>-1.8633734923706013</v>
      </c>
      <c r="E70" s="66">
        <v>3518614591.2646899</v>
      </c>
      <c r="F70" s="66">
        <v>3887820526.56143</v>
      </c>
      <c r="G70" s="98">
        <f>IFERROR(((E70/F70)-1)*100,IF(E70+F70&lt;&gt;0,100,0))</f>
        <v>-9.4964757959977941</v>
      </c>
    </row>
    <row r="71" spans="1:7" s="16" customFormat="1" ht="12" x14ac:dyDescent="0.25">
      <c r="A71" s="79" t="s">
        <v>94</v>
      </c>
      <c r="B71" s="98">
        <f>IFERROR(B69/B68/1000,)</f>
        <v>37.652771464483628</v>
      </c>
      <c r="C71" s="98">
        <f>IFERROR(C69/C68/1000,)</f>
        <v>35.781531732180724</v>
      </c>
      <c r="D71" s="98">
        <f>IFERROR(((B71/C71)-1)*100,IF(B71+C71&lt;&gt;0,100,0))</f>
        <v>5.2296244507050282</v>
      </c>
      <c r="E71" s="98">
        <f>IFERROR(E69/E68/1000,)</f>
        <v>31.477190482546256</v>
      </c>
      <c r="F71" s="98">
        <f>IFERROR(F69/F68/1000,)</f>
        <v>31.430340415506791</v>
      </c>
      <c r="G71" s="98">
        <f>IFERROR(((E71/F71)-1)*100,IF(E71+F71&lt;&gt;0,100,0))</f>
        <v>0.14906000514187667</v>
      </c>
    </row>
    <row r="72" spans="1:7" s="32" customFormat="1" x14ac:dyDescent="0.25">
      <c r="A72" s="3"/>
      <c r="B72" s="51"/>
      <c r="C72" s="51"/>
      <c r="D72" s="43"/>
      <c r="E72" s="51"/>
      <c r="F72" s="51"/>
      <c r="G72" s="51"/>
    </row>
    <row r="73" spans="1:7" s="16" customFormat="1" ht="12" x14ac:dyDescent="0.25">
      <c r="A73" s="30" t="s">
        <v>48</v>
      </c>
      <c r="B73" s="50"/>
      <c r="C73" s="50"/>
      <c r="D73" s="50"/>
      <c r="E73" s="50"/>
      <c r="F73" s="50"/>
      <c r="G73" s="50"/>
    </row>
    <row r="74" spans="1:7" s="16" customFormat="1" ht="12" x14ac:dyDescent="0.25">
      <c r="A74" s="77" t="s">
        <v>53</v>
      </c>
      <c r="B74" s="67">
        <v>4148</v>
      </c>
      <c r="C74" s="66">
        <v>3004</v>
      </c>
      <c r="D74" s="98">
        <f>IFERROR(((B74/C74)-1)*100,IF(B74+C74&lt;&gt;0,100,0))</f>
        <v>38.082556591211713</v>
      </c>
      <c r="E74" s="66">
        <v>67500</v>
      </c>
      <c r="F74" s="66">
        <v>57264</v>
      </c>
      <c r="G74" s="98">
        <f>IFERROR(((E74/F74)-1)*100,IF(E74+F74&lt;&gt;0,100,0))</f>
        <v>17.875104777870909</v>
      </c>
    </row>
    <row r="75" spans="1:7" s="16" customFormat="1" ht="12" x14ac:dyDescent="0.25">
      <c r="A75" s="79" t="s">
        <v>54</v>
      </c>
      <c r="B75" s="67">
        <v>560131029.01800001</v>
      </c>
      <c r="C75" s="66">
        <v>361241865.72000003</v>
      </c>
      <c r="D75" s="98">
        <f>IFERROR(((B75/C75)-1)*100,IF(B75+C75&lt;&gt;0,100,0))</f>
        <v>55.057063472305209</v>
      </c>
      <c r="E75" s="66">
        <v>9330616461.9099998</v>
      </c>
      <c r="F75" s="66">
        <v>7294187960.7589998</v>
      </c>
      <c r="G75" s="98">
        <f>IFERROR(((E75/F75)-1)*100,IF(E75+F75&lt;&gt;0,100,0))</f>
        <v>27.918508710037383</v>
      </c>
    </row>
    <row r="76" spans="1:7" s="16" customFormat="1" ht="12" x14ac:dyDescent="0.25">
      <c r="A76" s="79" t="s">
        <v>55</v>
      </c>
      <c r="B76" s="67">
        <v>559191188.13390005</v>
      </c>
      <c r="C76" s="66">
        <v>356475855.24716997</v>
      </c>
      <c r="D76" s="98">
        <f>IFERROR(((B76/C76)-1)*100,IF(B76+C76&lt;&gt;0,100,0))</f>
        <v>56.866497380635536</v>
      </c>
      <c r="E76" s="66">
        <v>9083979615.2807693</v>
      </c>
      <c r="F76" s="66">
        <v>7413740763.6573095</v>
      </c>
      <c r="G76" s="98">
        <f>IFERROR(((E76/F76)-1)*100,IF(E76+F76&lt;&gt;0,100,0))</f>
        <v>22.528962164567325</v>
      </c>
    </row>
    <row r="77" spans="1:7" s="16" customFormat="1" ht="12" x14ac:dyDescent="0.25">
      <c r="A77" s="79" t="s">
        <v>94</v>
      </c>
      <c r="B77" s="98">
        <f>IFERROR(B75/B74/1000,)</f>
        <v>135.03641008148506</v>
      </c>
      <c r="C77" s="98">
        <f>IFERROR(C75/C74/1000,)</f>
        <v>120.25361708388814</v>
      </c>
      <c r="D77" s="98">
        <f>IFERROR(((B77/C77)-1)*100,IF(B77+C77&lt;&gt;0,100,0))</f>
        <v>12.293013180039768</v>
      </c>
      <c r="E77" s="98">
        <f>IFERROR(E75/E74/1000,)</f>
        <v>138.23135499125925</v>
      </c>
      <c r="F77" s="98">
        <f>IFERROR(F75/F74/1000,)</f>
        <v>127.37824742873357</v>
      </c>
      <c r="G77" s="98">
        <f>IFERROR(((E77/F77)-1)*100,IF(E77+F77&lt;&gt;0,100,0))</f>
        <v>8.5203775225419562</v>
      </c>
    </row>
    <row r="78" spans="1:7" s="62" customFormat="1" x14ac:dyDescent="0.25">
      <c r="A78" s="3"/>
      <c r="B78" s="51"/>
      <c r="C78" s="51"/>
      <c r="D78" s="43"/>
      <c r="E78" s="51"/>
      <c r="F78" s="51"/>
      <c r="G78" s="51"/>
    </row>
    <row r="79" spans="1:7" s="16" customFormat="1" ht="13.8" x14ac:dyDescent="0.25">
      <c r="A79" s="30" t="s">
        <v>70</v>
      </c>
      <c r="B79" s="50"/>
      <c r="C79" s="50"/>
      <c r="D79" s="50"/>
      <c r="E79" s="50"/>
      <c r="F79" s="50"/>
      <c r="G79" s="50"/>
    </row>
    <row r="80" spans="1:7" s="16" customFormat="1" ht="12" x14ac:dyDescent="0.25">
      <c r="A80" s="77" t="s">
        <v>53</v>
      </c>
      <c r="B80" s="67">
        <v>175</v>
      </c>
      <c r="C80" s="66">
        <v>162</v>
      </c>
      <c r="D80" s="98">
        <f>IFERROR(((B80/C80)-1)*100,IF(B80+C80&lt;&gt;0,100,0))</f>
        <v>8.0246913580246826</v>
      </c>
      <c r="E80" s="66">
        <v>3427</v>
      </c>
      <c r="F80" s="66">
        <v>3342</v>
      </c>
      <c r="G80" s="98">
        <f>IFERROR(((E80/F80)-1)*100,IF(E80+F80&lt;&gt;0,100,0))</f>
        <v>2.5433871932974306</v>
      </c>
    </row>
    <row r="81" spans="1:7" s="16" customFormat="1" ht="12" x14ac:dyDescent="0.25">
      <c r="A81" s="79" t="s">
        <v>54</v>
      </c>
      <c r="B81" s="67">
        <v>15181087.84</v>
      </c>
      <c r="C81" s="66">
        <v>11904654.172</v>
      </c>
      <c r="D81" s="98">
        <f>IFERROR(((B81/C81)-1)*100,IF(B81+C81&lt;&gt;0,100,0))</f>
        <v>27.522291875611483</v>
      </c>
      <c r="E81" s="66">
        <v>252815507.65099999</v>
      </c>
      <c r="F81" s="66">
        <v>242347708.68000001</v>
      </c>
      <c r="G81" s="98">
        <f>IFERROR(((E81/F81)-1)*100,IF(E81+F81&lt;&gt;0,100,0))</f>
        <v>4.3193306955593425</v>
      </c>
    </row>
    <row r="82" spans="1:7" s="16" customFormat="1" ht="12" x14ac:dyDescent="0.25">
      <c r="A82" s="79" t="s">
        <v>55</v>
      </c>
      <c r="B82" s="67">
        <v>2457938.8514394499</v>
      </c>
      <c r="C82" s="66">
        <v>3898103.88452966</v>
      </c>
      <c r="D82" s="98">
        <f>IFERROR(((B82/C82)-1)*100,IF(B82+C82&lt;&gt;0,100,0))</f>
        <v>-36.94527072009982</v>
      </c>
      <c r="E82" s="66">
        <v>84677917.038455099</v>
      </c>
      <c r="F82" s="66">
        <v>73568620.198666006</v>
      </c>
      <c r="G82" s="98">
        <f>IFERROR(((E82/F82)-1)*100,IF(E82+F82&lt;&gt;0,100,0))</f>
        <v>15.10059154268404</v>
      </c>
    </row>
    <row r="83" spans="1:7" s="32" customFormat="1" x14ac:dyDescent="0.25">
      <c r="A83" s="79" t="s">
        <v>94</v>
      </c>
      <c r="B83" s="98">
        <f>IFERROR(B81/B80/1000,)</f>
        <v>86.74907337142858</v>
      </c>
      <c r="C83" s="98">
        <f>IFERROR(C81/C80/1000,)</f>
        <v>73.485519580246915</v>
      </c>
      <c r="D83" s="98">
        <f>IFERROR(((B83/C83)-1)*100,IF(B83+C83&lt;&gt;0,100,0))</f>
        <v>18.049207336280347</v>
      </c>
      <c r="E83" s="98">
        <f>IFERROR(E81/E80/1000,)</f>
        <v>73.771668412897583</v>
      </c>
      <c r="F83" s="98">
        <f>IFERROR(F81/F80/1000,)</f>
        <v>72.515771597845614</v>
      </c>
      <c r="G83" s="98">
        <f>IFERROR(((E83/F83)-1)*100,IF(E83+F83&lt;&gt;0,100,0))</f>
        <v>1.7318947139070007</v>
      </c>
    </row>
    <row r="84" spans="1:7" s="63" customFormat="1" x14ac:dyDescent="0.25">
      <c r="A84" s="3"/>
      <c r="B84" s="51"/>
      <c r="C84" s="51"/>
      <c r="D84" s="43"/>
      <c r="E84" s="51"/>
      <c r="F84" s="51"/>
      <c r="G84" s="51"/>
    </row>
    <row r="85" spans="1:7" s="62" customFormat="1" ht="12" x14ac:dyDescent="0.25">
      <c r="A85" s="30" t="s">
        <v>34</v>
      </c>
      <c r="B85" s="50"/>
      <c r="C85" s="50"/>
      <c r="D85" s="50"/>
      <c r="E85" s="50"/>
      <c r="F85" s="50"/>
      <c r="G85" s="50"/>
    </row>
    <row r="86" spans="1:7" s="62" customFormat="1" ht="12" x14ac:dyDescent="0.25">
      <c r="A86" s="77" t="s">
        <v>53</v>
      </c>
      <c r="B86" s="64">
        <f>B68+B74+B80</f>
        <v>10278</v>
      </c>
      <c r="C86" s="64">
        <f>C68+C74+C80</f>
        <v>9297</v>
      </c>
      <c r="D86" s="98">
        <f>IFERROR(((B86/C86)-1)*100,IF(B86+C86&lt;&gt;0,100,0))</f>
        <v>10.551790900290413</v>
      </c>
      <c r="E86" s="64">
        <f>E68+E74+E80</f>
        <v>181505</v>
      </c>
      <c r="F86" s="64">
        <f>F68+F74+F80</f>
        <v>178722</v>
      </c>
      <c r="G86" s="98">
        <f>IFERROR(((E86/F86)-1)*100,IF(E86+F86&lt;&gt;0,100,0))</f>
        <v>1.5571669967883173</v>
      </c>
    </row>
    <row r="87" spans="1:7" s="62" customFormat="1" ht="12" x14ac:dyDescent="0.25">
      <c r="A87" s="79" t="s">
        <v>54</v>
      </c>
      <c r="B87" s="64">
        <f t="shared" ref="B87:C87" si="1">B69+B75+B81</f>
        <v>799534370.92900002</v>
      </c>
      <c r="C87" s="64">
        <f t="shared" si="1"/>
        <v>592523090.94200003</v>
      </c>
      <c r="D87" s="98">
        <f>IFERROR(((B87/C87)-1)*100,IF(B87+C87&lt;&gt;0,100,0))</f>
        <v>34.937251079597772</v>
      </c>
      <c r="E87" s="64">
        <f t="shared" ref="E87:F87" si="2">E69+E75+E81</f>
        <v>13064116738.74</v>
      </c>
      <c r="F87" s="64">
        <f t="shared" si="2"/>
        <v>11248961757.957001</v>
      </c>
      <c r="G87" s="98">
        <f>IFERROR(((E87/F87)-1)*100,IF(E87+F87&lt;&gt;0,100,0))</f>
        <v>16.136200120860412</v>
      </c>
    </row>
    <row r="88" spans="1:7" s="62" customFormat="1" ht="12" x14ac:dyDescent="0.25">
      <c r="A88" s="79" t="s">
        <v>55</v>
      </c>
      <c r="B88" s="64">
        <f t="shared" ref="B88:C88" si="3">B70+B76+B82</f>
        <v>791054609.75090957</v>
      </c>
      <c r="C88" s="64">
        <f t="shared" si="3"/>
        <v>594135288.54496968</v>
      </c>
      <c r="D88" s="98">
        <f>IFERROR(((B88/C88)-1)*100,IF(B88+C88&lt;&gt;0,100,0))</f>
        <v>33.14385208261119</v>
      </c>
      <c r="E88" s="64">
        <f t="shared" ref="E88:F88" si="4">E70+E76+E82</f>
        <v>12687272123.583916</v>
      </c>
      <c r="F88" s="64">
        <f t="shared" si="4"/>
        <v>11375129910.417404</v>
      </c>
      <c r="G88" s="98">
        <f>IFERROR(((E88/F88)-1)*100,IF(E88+F88&lt;&gt;0,100,0))</f>
        <v>11.535184419870625</v>
      </c>
    </row>
    <row r="89" spans="1:7" s="63" customFormat="1" x14ac:dyDescent="0.25">
      <c r="A89" s="79" t="s">
        <v>95</v>
      </c>
      <c r="B89" s="98">
        <f>IFERROR((B75/B87)*100,IF(B75+B87&lt;&gt;0,100,0))</f>
        <v>70.057154436921707</v>
      </c>
      <c r="C89" s="98">
        <f>IFERROR((C75/C87)*100,IF(C75+C87&lt;&gt;0,100,0))</f>
        <v>60.966715262639561</v>
      </c>
      <c r="D89" s="98">
        <f>IFERROR(((B89/C89)-1)*100,IF(B89+C89&lt;&gt;0,100,0))</f>
        <v>14.910495235180843</v>
      </c>
      <c r="E89" s="98">
        <f>IFERROR((E75/E87)*100,IF(E75+E87&lt;&gt;0,100,0))</f>
        <v>71.421716817955456</v>
      </c>
      <c r="F89" s="98">
        <f>IFERROR((F75/F87)*100,IF(F75+F87&lt;&gt;0,100,0))</f>
        <v>64.843210579851302</v>
      </c>
      <c r="G89" s="98">
        <f>IFERROR(((E89/F89)-1)*100,IF(E89+F89&lt;&gt;0,100,0))</f>
        <v>10.145250642706905</v>
      </c>
    </row>
    <row r="90" spans="1:7" s="63" customFormat="1" x14ac:dyDescent="0.25">
      <c r="A90" s="3"/>
      <c r="B90" s="51"/>
      <c r="C90" s="51"/>
      <c r="D90" s="43"/>
      <c r="E90" s="51"/>
      <c r="F90" s="51"/>
      <c r="G90" s="51"/>
    </row>
    <row r="91" spans="1:7" s="32" customFormat="1" ht="13.8" x14ac:dyDescent="0.25">
      <c r="A91" s="127" t="s">
        <v>49</v>
      </c>
      <c r="B91" s="127"/>
      <c r="C91" s="127"/>
      <c r="D91" s="127"/>
      <c r="E91" s="127"/>
      <c r="F91" s="127"/>
      <c r="G91" s="127"/>
    </row>
    <row r="92" spans="1:7" s="16" customFormat="1" ht="12" x14ac:dyDescent="0.25">
      <c r="A92" s="50"/>
      <c r="B92" s="50" t="s">
        <v>0</v>
      </c>
      <c r="C92" s="50" t="s">
        <v>0</v>
      </c>
      <c r="D92" s="50" t="s">
        <v>11</v>
      </c>
      <c r="E92" s="50" t="s">
        <v>2</v>
      </c>
      <c r="F92" s="50" t="s">
        <v>2</v>
      </c>
      <c r="G92" s="50" t="s">
        <v>11</v>
      </c>
    </row>
    <row r="93" spans="1:7" s="16" customFormat="1" ht="12" x14ac:dyDescent="0.25">
      <c r="A93" s="50"/>
      <c r="B93" s="50" t="s">
        <v>3</v>
      </c>
      <c r="C93" s="50" t="s">
        <v>3</v>
      </c>
      <c r="D93" s="50" t="s">
        <v>12</v>
      </c>
      <c r="E93" s="50" t="s">
        <v>5</v>
      </c>
      <c r="F93" s="50" t="s">
        <v>5</v>
      </c>
      <c r="G93" s="50" t="s">
        <v>12</v>
      </c>
    </row>
    <row r="94" spans="1:7" s="16" customFormat="1" ht="12" x14ac:dyDescent="0.25">
      <c r="A94" s="30"/>
      <c r="B94" s="45" t="s">
        <v>98</v>
      </c>
      <c r="C94" s="45" t="s">
        <v>99</v>
      </c>
      <c r="D94" s="50" t="s">
        <v>13</v>
      </c>
      <c r="E94" s="114">
        <v>2019</v>
      </c>
      <c r="F94" s="114">
        <v>2018</v>
      </c>
      <c r="G94" s="50" t="s">
        <v>13</v>
      </c>
    </row>
    <row r="95" spans="1:7" s="16" customFormat="1" ht="13.8" x14ac:dyDescent="0.25">
      <c r="A95" s="79" t="s">
        <v>87</v>
      </c>
      <c r="B95" s="66">
        <v>31313761.954</v>
      </c>
      <c r="C95" s="118">
        <v>27704179.908</v>
      </c>
      <c r="D95" s="65">
        <f>B95-C95</f>
        <v>3609582.0460000001</v>
      </c>
      <c r="E95" s="118">
        <v>429729253.699</v>
      </c>
      <c r="F95" s="118">
        <v>463097156.30599999</v>
      </c>
      <c r="G95" s="80">
        <f>E95-F95</f>
        <v>-33367902.606999993</v>
      </c>
    </row>
    <row r="96" spans="1:7" s="16" customFormat="1" ht="13.8" x14ac:dyDescent="0.25">
      <c r="A96" s="79" t="s">
        <v>88</v>
      </c>
      <c r="B96" s="66">
        <v>34678212.081</v>
      </c>
      <c r="C96" s="118">
        <v>37312638.125</v>
      </c>
      <c r="D96" s="65">
        <f>B96-C96</f>
        <v>-2634426.0439999998</v>
      </c>
      <c r="E96" s="118">
        <v>411964934.588</v>
      </c>
      <c r="F96" s="118">
        <v>466744204.667</v>
      </c>
      <c r="G96" s="80">
        <f>E96-F96</f>
        <v>-54779270.078999996</v>
      </c>
    </row>
    <row r="97" spans="1:7" s="28" customFormat="1" ht="12" x14ac:dyDescent="0.25">
      <c r="A97" s="81" t="s">
        <v>16</v>
      </c>
      <c r="B97" s="65">
        <f>B95-B96</f>
        <v>-3364450.1270000003</v>
      </c>
      <c r="C97" s="65">
        <f>C95-C96</f>
        <v>-9608458.2170000002</v>
      </c>
      <c r="D97" s="82"/>
      <c r="E97" s="65">
        <f>E95-E96</f>
        <v>17764319.111000001</v>
      </c>
      <c r="F97" s="82">
        <f>F95-F96</f>
        <v>-3647048.3610000014</v>
      </c>
      <c r="G97" s="80"/>
    </row>
    <row r="98" spans="1:7" s="32" customFormat="1" x14ac:dyDescent="0.25">
      <c r="A98" s="83" t="s">
        <v>89</v>
      </c>
      <c r="B98" s="41"/>
      <c r="C98" s="41"/>
      <c r="D98" s="40"/>
      <c r="E98" s="39"/>
      <c r="F98" s="41"/>
      <c r="G98" s="41"/>
    </row>
    <row r="99" spans="1:7" s="32" customFormat="1" x14ac:dyDescent="0.25">
      <c r="A99" s="38"/>
      <c r="B99" s="41"/>
      <c r="C99" s="41"/>
      <c r="D99" s="40"/>
      <c r="E99" s="39"/>
      <c r="F99" s="41"/>
      <c r="G99" s="41"/>
    </row>
    <row r="100" spans="1:7" s="32" customFormat="1" ht="13.8" x14ac:dyDescent="0.25">
      <c r="A100" s="37" t="s">
        <v>68</v>
      </c>
      <c r="B100" s="52"/>
      <c r="C100" s="37"/>
      <c r="D100" s="37"/>
      <c r="E100" s="37"/>
      <c r="F100" s="37"/>
      <c r="G100" s="37"/>
    </row>
    <row r="101" spans="1:7" s="16" customFormat="1" ht="12" x14ac:dyDescent="0.25">
      <c r="A101" s="50"/>
      <c r="B101" s="50"/>
      <c r="C101" s="50"/>
      <c r="D101" s="50" t="s">
        <v>18</v>
      </c>
      <c r="E101" s="50"/>
      <c r="F101" s="50"/>
      <c r="G101" s="50"/>
    </row>
    <row r="102" spans="1:7" s="16" customFormat="1" ht="12" x14ac:dyDescent="0.25">
      <c r="A102" s="50"/>
      <c r="B102" s="50" t="s">
        <v>19</v>
      </c>
      <c r="C102" s="50" t="s">
        <v>19</v>
      </c>
      <c r="D102" s="50" t="s">
        <v>6</v>
      </c>
      <c r="E102" s="50"/>
      <c r="F102" s="50"/>
      <c r="G102" s="50"/>
    </row>
    <row r="103" spans="1:7" s="16" customFormat="1" ht="12" x14ac:dyDescent="0.25">
      <c r="A103" s="30" t="s">
        <v>41</v>
      </c>
      <c r="B103" s="45" t="s">
        <v>98</v>
      </c>
      <c r="C103" s="45" t="s">
        <v>99</v>
      </c>
      <c r="D103" s="50" t="s">
        <v>7</v>
      </c>
      <c r="E103" s="50"/>
      <c r="F103" s="50" t="s">
        <v>20</v>
      </c>
      <c r="G103" s="50" t="s">
        <v>21</v>
      </c>
    </row>
    <row r="104" spans="1:7" s="16" customFormat="1" ht="12" x14ac:dyDescent="0.25">
      <c r="A104" s="79" t="s">
        <v>39</v>
      </c>
      <c r="B104" s="119">
        <v>663.97982340377905</v>
      </c>
      <c r="C104" s="120">
        <v>612.76001318961903</v>
      </c>
      <c r="D104" s="98">
        <f>IFERROR(((B104/C104)-1)*100,IF(B104+C104&lt;&gt;0,100,0))</f>
        <v>8.35886955931473</v>
      </c>
      <c r="E104" s="84"/>
      <c r="F104" s="119">
        <v>669.96146726211703</v>
      </c>
      <c r="G104" s="119">
        <v>663.97982340377905</v>
      </c>
    </row>
    <row r="105" spans="1:7" s="16" customFormat="1" ht="12" x14ac:dyDescent="0.25">
      <c r="A105" s="79" t="s">
        <v>50</v>
      </c>
      <c r="B105" s="119">
        <v>657.34031134215104</v>
      </c>
      <c r="C105" s="120">
        <v>608.65247537698804</v>
      </c>
      <c r="D105" s="98">
        <f>IFERROR(((B105/C105)-1)*100,IF(B105+C105&lt;&gt;0,100,0))</f>
        <v>7.9992833242001682</v>
      </c>
      <c r="E105" s="84"/>
      <c r="F105" s="119">
        <v>663.47344233310002</v>
      </c>
      <c r="G105" s="119">
        <v>657.34031134215104</v>
      </c>
    </row>
    <row r="106" spans="1:7" s="16" customFormat="1" ht="12" x14ac:dyDescent="0.25">
      <c r="A106" s="79" t="s">
        <v>51</v>
      </c>
      <c r="B106" s="119">
        <v>689.74178056915298</v>
      </c>
      <c r="C106" s="120">
        <v>630.14906507765295</v>
      </c>
      <c r="D106" s="98">
        <f>IFERROR(((B106/C106)-1)*100,IF(B106+C106&lt;&gt;0,100,0))</f>
        <v>9.456923574766618</v>
      </c>
      <c r="E106" s="84"/>
      <c r="F106" s="119">
        <v>695.07711966531701</v>
      </c>
      <c r="G106" s="119">
        <v>689.74178056915298</v>
      </c>
    </row>
    <row r="107" spans="1:7" s="28" customFormat="1" ht="12" x14ac:dyDescent="0.25">
      <c r="A107" s="81" t="s">
        <v>52</v>
      </c>
      <c r="B107" s="85"/>
      <c r="C107" s="84"/>
      <c r="D107" s="86"/>
      <c r="E107" s="84"/>
      <c r="F107" s="71"/>
      <c r="G107" s="71"/>
    </row>
    <row r="108" spans="1:7" s="16" customFormat="1" ht="12" x14ac:dyDescent="0.25">
      <c r="A108" s="79" t="s">
        <v>56</v>
      </c>
      <c r="B108" s="119">
        <v>508.11763516443398</v>
      </c>
      <c r="C108" s="120">
        <v>461.21730884175201</v>
      </c>
      <c r="D108" s="98">
        <f>IFERROR(((B108/C108)-1)*100,IF(B108+C108&lt;&gt;0,100,0))</f>
        <v>10.168813143735234</v>
      </c>
      <c r="E108" s="84"/>
      <c r="F108" s="119">
        <v>508.69067564658798</v>
      </c>
      <c r="G108" s="119">
        <v>508.11763516443398</v>
      </c>
    </row>
    <row r="109" spans="1:7" s="16" customFormat="1" ht="12" x14ac:dyDescent="0.25">
      <c r="A109" s="79" t="s">
        <v>57</v>
      </c>
      <c r="B109" s="119">
        <v>636.19882120621696</v>
      </c>
      <c r="C109" s="120">
        <v>579.04280976420796</v>
      </c>
      <c r="D109" s="98">
        <f>IFERROR(((B109/C109)-1)*100,IF(B109+C109&lt;&gt;0,100,0))</f>
        <v>9.8707747472563501</v>
      </c>
      <c r="E109" s="84"/>
      <c r="F109" s="119">
        <v>638.45456935341099</v>
      </c>
      <c r="G109" s="119">
        <v>635.40985917411001</v>
      </c>
    </row>
    <row r="110" spans="1:7" s="16" customFormat="1" ht="12" x14ac:dyDescent="0.25">
      <c r="A110" s="79" t="s">
        <v>59</v>
      </c>
      <c r="B110" s="119">
        <v>735.987135514344</v>
      </c>
      <c r="C110" s="120">
        <v>673.93975743938802</v>
      </c>
      <c r="D110" s="98">
        <f>IFERROR(((B110/C110)-1)*100,IF(B110+C110&lt;&gt;0,100,0))</f>
        <v>9.206665342122422</v>
      </c>
      <c r="E110" s="84"/>
      <c r="F110" s="119">
        <v>741.36381156372795</v>
      </c>
      <c r="G110" s="119">
        <v>735.95008093009199</v>
      </c>
    </row>
    <row r="111" spans="1:7" s="16" customFormat="1" ht="12" x14ac:dyDescent="0.25">
      <c r="A111" s="79" t="s">
        <v>58</v>
      </c>
      <c r="B111" s="119">
        <v>720.98806306401696</v>
      </c>
      <c r="C111" s="120">
        <v>671.43911823251995</v>
      </c>
      <c r="D111" s="98">
        <f>IFERROR(((B111/C111)-1)*100,IF(B111+C111&lt;&gt;0,100,0))</f>
        <v>7.3795141638349104</v>
      </c>
      <c r="E111" s="84"/>
      <c r="F111" s="119">
        <v>729.21876249556703</v>
      </c>
      <c r="G111" s="119">
        <v>720.98806306401696</v>
      </c>
    </row>
    <row r="112" spans="1:7" s="32" customFormat="1" x14ac:dyDescent="0.25">
      <c r="A112" s="87"/>
      <c r="B112" s="88"/>
      <c r="C112" s="87"/>
      <c r="D112" s="87"/>
      <c r="E112" s="88"/>
      <c r="F112" s="87"/>
      <c r="G112" s="87"/>
    </row>
    <row r="113" spans="1:7" s="32" customFormat="1" ht="15.6" x14ac:dyDescent="0.3">
      <c r="A113" s="122" t="s">
        <v>73</v>
      </c>
      <c r="B113" s="122"/>
      <c r="C113" s="122"/>
      <c r="D113" s="122"/>
      <c r="E113" s="122"/>
      <c r="F113" s="122"/>
      <c r="G113" s="122"/>
    </row>
    <row r="114" spans="1:7" s="32" customFormat="1" ht="15.6" x14ac:dyDescent="0.3">
      <c r="A114" s="89"/>
      <c r="B114" s="89"/>
      <c r="C114" s="89"/>
      <c r="D114" s="89"/>
      <c r="E114" s="89"/>
      <c r="F114" s="89"/>
      <c r="G114" s="89"/>
    </row>
    <row r="115" spans="1:7" s="16" customFormat="1" ht="12" x14ac:dyDescent="0.25">
      <c r="A115" s="50"/>
      <c r="B115" s="50" t="s">
        <v>0</v>
      </c>
      <c r="C115" s="50" t="s">
        <v>0</v>
      </c>
      <c r="D115" s="50" t="s">
        <v>1</v>
      </c>
      <c r="E115" s="50" t="s">
        <v>2</v>
      </c>
      <c r="F115" s="50" t="s">
        <v>2</v>
      </c>
      <c r="G115" s="50" t="s">
        <v>1</v>
      </c>
    </row>
    <row r="116" spans="1:7" s="16" customFormat="1" ht="12" x14ac:dyDescent="0.25">
      <c r="A116" s="50"/>
      <c r="B116" s="50" t="s">
        <v>3</v>
      </c>
      <c r="C116" s="50" t="s">
        <v>3</v>
      </c>
      <c r="D116" s="50" t="s">
        <v>4</v>
      </c>
      <c r="E116" s="50" t="s">
        <v>5</v>
      </c>
      <c r="F116" s="50" t="s">
        <v>5</v>
      </c>
      <c r="G116" s="50" t="s">
        <v>6</v>
      </c>
    </row>
    <row r="117" spans="1:7" s="16" customFormat="1" ht="12" x14ac:dyDescent="0.25">
      <c r="A117" s="30" t="s">
        <v>31</v>
      </c>
      <c r="B117" s="45" t="s">
        <v>98</v>
      </c>
      <c r="C117" s="45" t="s">
        <v>99</v>
      </c>
      <c r="D117" s="50" t="s">
        <v>0</v>
      </c>
      <c r="E117" s="114">
        <v>2019</v>
      </c>
      <c r="F117" s="114">
        <v>2018</v>
      </c>
      <c r="G117" s="50" t="s">
        <v>7</v>
      </c>
    </row>
    <row r="118" spans="1:7" s="28" customFormat="1" ht="12" x14ac:dyDescent="0.25">
      <c r="A118" s="81" t="s">
        <v>33</v>
      </c>
      <c r="B118" s="85"/>
      <c r="C118" s="85"/>
      <c r="D118" s="90"/>
      <c r="E118" s="91"/>
      <c r="F118" s="91"/>
      <c r="G118" s="92"/>
    </row>
    <row r="119" spans="1:7" s="16" customFormat="1" ht="12" x14ac:dyDescent="0.25">
      <c r="A119" s="79" t="s">
        <v>90</v>
      </c>
      <c r="B119" s="67">
        <v>0</v>
      </c>
      <c r="C119" s="66">
        <v>0</v>
      </c>
      <c r="D119" s="98">
        <f>IFERROR(((B119/C119)-1)*100,IF(B119+C119&lt;&gt;0,100,0))</f>
        <v>0</v>
      </c>
      <c r="E119" s="66">
        <v>0</v>
      </c>
      <c r="F119" s="66">
        <v>3</v>
      </c>
      <c r="G119" s="98">
        <f>IFERROR(((E119/F119)-1)*100,IF(E119+F119&lt;&gt;0,100,0))</f>
        <v>-100</v>
      </c>
    </row>
    <row r="120" spans="1:7" s="16" customFormat="1" ht="12" x14ac:dyDescent="0.25">
      <c r="A120" s="79" t="s">
        <v>72</v>
      </c>
      <c r="B120" s="67">
        <v>60</v>
      </c>
      <c r="C120" s="66">
        <v>235</v>
      </c>
      <c r="D120" s="98">
        <f>IFERROR(((B120/C120)-1)*100,IF(B120+C120&lt;&gt;0,100,0))</f>
        <v>-74.468085106382986</v>
      </c>
      <c r="E120" s="66">
        <v>4723</v>
      </c>
      <c r="F120" s="66">
        <v>5799</v>
      </c>
      <c r="G120" s="98">
        <f>IFERROR(((E120/F120)-1)*100,IF(E120+F120&lt;&gt;0,100,0))</f>
        <v>-18.554923262631483</v>
      </c>
    </row>
    <row r="121" spans="1:7" s="16" customFormat="1" ht="12" x14ac:dyDescent="0.25">
      <c r="A121" s="79" t="s">
        <v>74</v>
      </c>
      <c r="B121" s="67">
        <v>3</v>
      </c>
      <c r="C121" s="66">
        <v>6</v>
      </c>
      <c r="D121" s="98">
        <f>IFERROR(((B121/C121)-1)*100,IF(B121+C121&lt;&gt;0,100,0))</f>
        <v>-50</v>
      </c>
      <c r="E121" s="66">
        <v>178</v>
      </c>
      <c r="F121" s="66">
        <v>226</v>
      </c>
      <c r="G121" s="98">
        <f>IFERROR(((E121/F121)-1)*100,IF(E121+F121&lt;&gt;0,100,0))</f>
        <v>-21.238938053097346</v>
      </c>
    </row>
    <row r="122" spans="1:7" s="28" customFormat="1" ht="12" x14ac:dyDescent="0.25">
      <c r="A122" s="81" t="s">
        <v>34</v>
      </c>
      <c r="B122" s="82">
        <f>SUM(B119:B121)</f>
        <v>63</v>
      </c>
      <c r="C122" s="82">
        <f>SUM(C119:C121)</f>
        <v>241</v>
      </c>
      <c r="D122" s="98">
        <f>IFERROR(((B122/C122)-1)*100,IF(B122+C122&lt;&gt;0,100,0))</f>
        <v>-73.858921161825734</v>
      </c>
      <c r="E122" s="82">
        <f>SUM(E119:E121)</f>
        <v>4901</v>
      </c>
      <c r="F122" s="82">
        <f>SUM(F119:F121)</f>
        <v>6028</v>
      </c>
      <c r="G122" s="98">
        <f>IFERROR(((E122/F122)-1)*100,IF(E122+F122&lt;&gt;0,100,0))</f>
        <v>-18.696084936960844</v>
      </c>
    </row>
    <row r="123" spans="1:7" s="16" customFormat="1" ht="12" x14ac:dyDescent="0.25">
      <c r="A123" s="79"/>
      <c r="B123" s="71"/>
      <c r="C123" s="71"/>
      <c r="D123" s="98"/>
      <c r="E123" s="84"/>
      <c r="F123" s="93"/>
      <c r="G123" s="98"/>
    </row>
    <row r="124" spans="1:7" s="28" customFormat="1" ht="12" x14ac:dyDescent="0.25">
      <c r="A124" s="81" t="s">
        <v>35</v>
      </c>
      <c r="B124" s="85"/>
      <c r="C124" s="85"/>
      <c r="D124" s="98"/>
      <c r="E124" s="94"/>
      <c r="F124" s="94"/>
      <c r="G124" s="98"/>
    </row>
    <row r="125" spans="1:7" s="16" customFormat="1" ht="12" x14ac:dyDescent="0.25">
      <c r="A125" s="79" t="s">
        <v>75</v>
      </c>
      <c r="B125" s="67">
        <v>67</v>
      </c>
      <c r="C125" s="66">
        <v>0</v>
      </c>
      <c r="D125" s="98">
        <f>IFERROR(((B125/C125)-1)*100,IF(B125+C125&lt;&gt;0,100,0))</f>
        <v>100</v>
      </c>
      <c r="E125" s="66">
        <v>628</v>
      </c>
      <c r="F125" s="66">
        <v>316</v>
      </c>
      <c r="G125" s="98">
        <f>IFERROR(((E125/F125)-1)*100,IF(E125+F125&lt;&gt;0,100,0))</f>
        <v>98.734177215189874</v>
      </c>
    </row>
    <row r="126" spans="1:7" s="62" customFormat="1" ht="12" x14ac:dyDescent="0.25">
      <c r="A126" s="79" t="s">
        <v>91</v>
      </c>
      <c r="B126" s="64">
        <v>0</v>
      </c>
      <c r="C126" s="78">
        <v>0</v>
      </c>
      <c r="D126" s="98">
        <f>IFERROR(((B126/C126)-1)*100,IF(B126+C126&lt;&gt;0,100,0))</f>
        <v>0</v>
      </c>
      <c r="E126" s="78">
        <v>0</v>
      </c>
      <c r="F126" s="78">
        <v>0</v>
      </c>
      <c r="G126" s="98">
        <f>IFERROR(((E126/F126)-1)*100,IF(E126+F126&lt;&gt;0,100,0))</f>
        <v>0</v>
      </c>
    </row>
    <row r="127" spans="1:7" s="28" customFormat="1" ht="12" x14ac:dyDescent="0.25">
      <c r="A127" s="81" t="s">
        <v>34</v>
      </c>
      <c r="B127" s="82">
        <f>SUM(B125:B126)</f>
        <v>67</v>
      </c>
      <c r="C127" s="82">
        <f>SUM(C125:C126)</f>
        <v>0</v>
      </c>
      <c r="D127" s="98">
        <f>IFERROR(((B127/C127)-1)*100,IF(B127+C127&lt;&gt;0,100,0))</f>
        <v>100</v>
      </c>
      <c r="E127" s="82">
        <f>SUM(E125:E126)</f>
        <v>628</v>
      </c>
      <c r="F127" s="82">
        <f>SUM(F125:F126)</f>
        <v>316</v>
      </c>
      <c r="G127" s="98">
        <f>IFERROR(((E127/F127)-1)*100,IF(E127+F127&lt;&gt;0,100,0))</f>
        <v>98.734177215189874</v>
      </c>
    </row>
    <row r="128" spans="1:7" s="16" customFormat="1" ht="12" x14ac:dyDescent="0.25">
      <c r="A128" s="30" t="s">
        <v>32</v>
      </c>
      <c r="B128" s="45"/>
      <c r="C128" s="45"/>
      <c r="D128" s="45"/>
      <c r="E128" s="50"/>
      <c r="F128" s="50"/>
      <c r="G128" s="45"/>
    </row>
    <row r="129" spans="1:7" s="16" customFormat="1" ht="12" x14ac:dyDescent="0.25">
      <c r="A129" s="81" t="s">
        <v>33</v>
      </c>
      <c r="B129" s="85"/>
      <c r="C129" s="85"/>
      <c r="D129" s="98"/>
      <c r="E129" s="91"/>
      <c r="F129" s="91"/>
      <c r="G129" s="98"/>
    </row>
    <row r="130" spans="1:7" s="16" customFormat="1" ht="12" x14ac:dyDescent="0.25">
      <c r="A130" s="79" t="s">
        <v>90</v>
      </c>
      <c r="B130" s="67">
        <v>0</v>
      </c>
      <c r="C130" s="66">
        <v>0</v>
      </c>
      <c r="D130" s="98">
        <f>IFERROR(((B130/C130)-1)*100,IF(B130+C130&lt;&gt;0,100,0))</f>
        <v>0</v>
      </c>
      <c r="E130" s="66">
        <v>0</v>
      </c>
      <c r="F130" s="66">
        <v>37500</v>
      </c>
      <c r="G130" s="98">
        <f>IFERROR(((E130/F130)-1)*100,IF(E130+F130&lt;&gt;0,100,0))</f>
        <v>-100</v>
      </c>
    </row>
    <row r="131" spans="1:7" s="16" customFormat="1" ht="12" x14ac:dyDescent="0.25">
      <c r="A131" s="79" t="s">
        <v>72</v>
      </c>
      <c r="B131" s="67">
        <v>19181</v>
      </c>
      <c r="C131" s="66">
        <v>39770</v>
      </c>
      <c r="D131" s="98">
        <f>IFERROR(((B131/C131)-1)*100,IF(B131+C131&lt;&gt;0,100,0))</f>
        <v>-51.77017852652753</v>
      </c>
      <c r="E131" s="66">
        <v>4761523</v>
      </c>
      <c r="F131" s="66">
        <v>6193851</v>
      </c>
      <c r="G131" s="98">
        <f>IFERROR(((E131/F131)-1)*100,IF(E131+F131&lt;&gt;0,100,0))</f>
        <v>-23.124999293654302</v>
      </c>
    </row>
    <row r="132" spans="1:7" s="16" customFormat="1" ht="12" x14ac:dyDescent="0.25">
      <c r="A132" s="79" t="s">
        <v>74</v>
      </c>
      <c r="B132" s="67">
        <v>6</v>
      </c>
      <c r="C132" s="66">
        <v>7</v>
      </c>
      <c r="D132" s="98">
        <f>IFERROR(((B132/C132)-1)*100,IF(B132+C132&lt;&gt;0,100,0))</f>
        <v>-14.28571428571429</v>
      </c>
      <c r="E132" s="66">
        <v>10196</v>
      </c>
      <c r="F132" s="66">
        <v>13390</v>
      </c>
      <c r="G132" s="98">
        <f>IFERROR(((E132/F132)-1)*100,IF(E132+F132&lt;&gt;0,100,0))</f>
        <v>-23.853622106049286</v>
      </c>
    </row>
    <row r="133" spans="1:7" s="16" customFormat="1" ht="12" x14ac:dyDescent="0.25">
      <c r="A133" s="81" t="s">
        <v>34</v>
      </c>
      <c r="B133" s="82">
        <f>SUM(B130:B132)</f>
        <v>19187</v>
      </c>
      <c r="C133" s="82">
        <f>SUM(C130:C132)</f>
        <v>39777</v>
      </c>
      <c r="D133" s="98">
        <f>IFERROR(((B133/C133)-1)*100,IF(B133+C133&lt;&gt;0,100,0))</f>
        <v>-51.763581969479858</v>
      </c>
      <c r="E133" s="82">
        <f>SUM(E130:E132)</f>
        <v>4771719</v>
      </c>
      <c r="F133" s="82">
        <f>SUM(F130:F132)</f>
        <v>6244741</v>
      </c>
      <c r="G133" s="98">
        <f>IFERROR(((E133/F133)-1)*100,IF(E133+F133&lt;&gt;0,100,0))</f>
        <v>-23.588200055054319</v>
      </c>
    </row>
    <row r="134" spans="1:7" s="28" customFormat="1" ht="12" x14ac:dyDescent="0.25">
      <c r="A134" s="79"/>
      <c r="B134" s="71"/>
      <c r="C134" s="71"/>
      <c r="D134" s="98"/>
      <c r="E134" s="84"/>
      <c r="F134" s="93"/>
      <c r="G134" s="98"/>
    </row>
    <row r="135" spans="1:7" s="16" customFormat="1" ht="12" x14ac:dyDescent="0.25">
      <c r="A135" s="81" t="s">
        <v>35</v>
      </c>
      <c r="B135" s="85"/>
      <c r="C135" s="85"/>
      <c r="D135" s="98"/>
      <c r="E135" s="94"/>
      <c r="F135" s="94"/>
      <c r="G135" s="98"/>
    </row>
    <row r="136" spans="1:7" s="16" customFormat="1" ht="12" x14ac:dyDescent="0.25">
      <c r="A136" s="79" t="s">
        <v>75</v>
      </c>
      <c r="B136" s="67">
        <v>61893</v>
      </c>
      <c r="C136" s="66">
        <v>0</v>
      </c>
      <c r="D136" s="98">
        <f>IFERROR(((B136/C136)-1)*100,)</f>
        <v>0</v>
      </c>
      <c r="E136" s="66">
        <v>467185</v>
      </c>
      <c r="F136" s="66">
        <v>169922</v>
      </c>
      <c r="G136" s="98">
        <f>IFERROR(((E136/F136)-1)*100,)</f>
        <v>174.94085521592262</v>
      </c>
    </row>
    <row r="137" spans="1:7" s="16" customFormat="1" ht="12" x14ac:dyDescent="0.25">
      <c r="A137" s="79" t="s">
        <v>91</v>
      </c>
      <c r="B137" s="64">
        <v>0</v>
      </c>
      <c r="C137" s="78">
        <v>0</v>
      </c>
      <c r="D137" s="98">
        <f>IFERROR(((B137/C137)-1)*100,)</f>
        <v>0</v>
      </c>
      <c r="E137" s="78">
        <v>0</v>
      </c>
      <c r="F137" s="78">
        <v>0</v>
      </c>
      <c r="G137" s="98">
        <f>IFERROR(((E137/F137)-1)*100,)</f>
        <v>0</v>
      </c>
    </row>
    <row r="138" spans="1:7" s="16" customFormat="1" ht="12" x14ac:dyDescent="0.25">
      <c r="A138" s="81" t="s">
        <v>34</v>
      </c>
      <c r="B138" s="82">
        <f>SUM(B136:B137)</f>
        <v>61893</v>
      </c>
      <c r="C138" s="82">
        <f>SUM(C136:C137)</f>
        <v>0</v>
      </c>
      <c r="D138" s="98">
        <f>IFERROR(((B138/C138)-1)*100,)</f>
        <v>0</v>
      </c>
      <c r="E138" s="82">
        <f>SUM(E136:E137)</f>
        <v>467185</v>
      </c>
      <c r="F138" s="82">
        <f>SUM(F136:F137)</f>
        <v>169922</v>
      </c>
      <c r="G138" s="98">
        <f>IFERROR(((E138/F138)-1)*100,)</f>
        <v>174.94085521592262</v>
      </c>
    </row>
    <row r="139" spans="1:7" s="16" customFormat="1" ht="12" x14ac:dyDescent="0.25">
      <c r="A139" s="30" t="s">
        <v>92</v>
      </c>
      <c r="B139" s="45"/>
      <c r="C139" s="45"/>
      <c r="D139" s="45"/>
      <c r="E139" s="50"/>
      <c r="F139" s="50"/>
      <c r="G139" s="45"/>
    </row>
    <row r="140" spans="1:7" s="32" customFormat="1" x14ac:dyDescent="0.25">
      <c r="A140" s="81" t="s">
        <v>33</v>
      </c>
      <c r="B140" s="85"/>
      <c r="C140" s="85"/>
      <c r="D140" s="98"/>
      <c r="E140" s="91"/>
      <c r="F140" s="91"/>
      <c r="G140" s="98"/>
    </row>
    <row r="141" spans="1:7" s="32" customFormat="1" x14ac:dyDescent="0.25">
      <c r="A141" s="79" t="s">
        <v>90</v>
      </c>
      <c r="B141" s="67">
        <v>0</v>
      </c>
      <c r="C141" s="66">
        <v>0</v>
      </c>
      <c r="D141" s="98">
        <f>IFERROR(((B141/C141)-1)*100,IF(B141+C141&lt;&gt;0,100,0))</f>
        <v>0</v>
      </c>
      <c r="E141" s="66">
        <v>0</v>
      </c>
      <c r="F141" s="66">
        <v>872918.75</v>
      </c>
      <c r="G141" s="98">
        <f>IFERROR(((E141/F141)-1)*100,IF(E141+F141&lt;&gt;0,100,0))</f>
        <v>-100</v>
      </c>
    </row>
    <row r="142" spans="1:7" s="32" customFormat="1" x14ac:dyDescent="0.25">
      <c r="A142" s="79" t="s">
        <v>72</v>
      </c>
      <c r="B142" s="67">
        <v>1918959.9645400001</v>
      </c>
      <c r="C142" s="66">
        <v>4160294.64157</v>
      </c>
      <c r="D142" s="98">
        <f>IFERROR(((B142/C142)-1)*100,IF(B142+C142&lt;&gt;0,100,0))</f>
        <v>-53.874421648755423</v>
      </c>
      <c r="E142" s="66">
        <v>469708373.43475997</v>
      </c>
      <c r="F142" s="66">
        <v>633557841.27047002</v>
      </c>
      <c r="G142" s="98">
        <f>IFERROR(((E142/F142)-1)*100,IF(E142+F142&lt;&gt;0,100,0))</f>
        <v>-25.861800953665671</v>
      </c>
    </row>
    <row r="143" spans="1:7" s="32" customFormat="1" x14ac:dyDescent="0.25">
      <c r="A143" s="79" t="s">
        <v>74</v>
      </c>
      <c r="B143" s="67">
        <v>40606.44</v>
      </c>
      <c r="C143" s="66">
        <v>43826.44</v>
      </c>
      <c r="D143" s="98">
        <f>IFERROR(((B143/C143)-1)*100,IF(B143+C143&lt;&gt;0,100,0))</f>
        <v>-7.3471630367421987</v>
      </c>
      <c r="E143" s="66">
        <v>55091813.149999999</v>
      </c>
      <c r="F143" s="66">
        <v>63975588.990000002</v>
      </c>
      <c r="G143" s="98">
        <f>IFERROR(((E143/F143)-1)*100,IF(E143+F143&lt;&gt;0,100,0))</f>
        <v>-13.886196251180472</v>
      </c>
    </row>
    <row r="144" spans="1:7" s="16" customFormat="1" ht="12" x14ac:dyDescent="0.25">
      <c r="A144" s="81" t="s">
        <v>34</v>
      </c>
      <c r="B144" s="82">
        <f>SUM(B141:B143)</f>
        <v>1959566.40454</v>
      </c>
      <c r="C144" s="82">
        <f>SUM(C141:C143)</f>
        <v>4204121.0815700004</v>
      </c>
      <c r="D144" s="98">
        <f>IFERROR(((B144/C144)-1)*100,IF(B144+C144&lt;&gt;0,100,0))</f>
        <v>-53.389391824837418</v>
      </c>
      <c r="E144" s="82">
        <f>SUM(E141:E143)</f>
        <v>524800186.58475995</v>
      </c>
      <c r="F144" s="82">
        <f>SUM(F141:F143)</f>
        <v>698406349.01047003</v>
      </c>
      <c r="G144" s="98">
        <f>IFERROR(((E144/F144)-1)*100,IF(E144+F144&lt;&gt;0,100,0))</f>
        <v>-24.857471967670719</v>
      </c>
    </row>
    <row r="145" spans="1:7" s="16" customFormat="1" ht="12" x14ac:dyDescent="0.25">
      <c r="A145" s="79"/>
      <c r="B145" s="71"/>
      <c r="C145" s="71"/>
      <c r="D145" s="98"/>
      <c r="E145" s="84"/>
      <c r="F145" s="93"/>
      <c r="G145" s="98"/>
    </row>
    <row r="146" spans="1:7" s="16" customFormat="1" ht="12" x14ac:dyDescent="0.25">
      <c r="A146" s="81" t="s">
        <v>35</v>
      </c>
      <c r="B146" s="85"/>
      <c r="C146" s="85"/>
      <c r="D146" s="98"/>
      <c r="E146" s="94"/>
      <c r="F146" s="94"/>
      <c r="G146" s="98"/>
    </row>
    <row r="147" spans="1:7" s="28" customFormat="1" ht="12" x14ac:dyDescent="0.25">
      <c r="A147" s="79" t="s">
        <v>75</v>
      </c>
      <c r="B147" s="67">
        <v>90343.149000000005</v>
      </c>
      <c r="C147" s="66">
        <v>0</v>
      </c>
      <c r="D147" s="98">
        <f>IFERROR(((B147/C147)-1)*100,IF(B147+C147&lt;&gt;0,100,0))</f>
        <v>100</v>
      </c>
      <c r="E147" s="66">
        <v>545976.26142999995</v>
      </c>
      <c r="F147" s="66">
        <v>264939.43753</v>
      </c>
      <c r="G147" s="98">
        <f>IFERROR(((E147/F147)-1)*100,IF(E147+F147&lt;&gt;0,100,0))</f>
        <v>106.0758739884383</v>
      </c>
    </row>
    <row r="148" spans="1:7" s="16" customFormat="1" ht="12" x14ac:dyDescent="0.25">
      <c r="A148" s="79" t="s">
        <v>91</v>
      </c>
      <c r="B148" s="64">
        <v>0</v>
      </c>
      <c r="C148" s="78">
        <v>0</v>
      </c>
      <c r="D148" s="98">
        <f>IFERROR(((B148/C148)-1)*100,IF(B148+C148&lt;&gt;0,100,0))</f>
        <v>0</v>
      </c>
      <c r="E148" s="78">
        <v>0</v>
      </c>
      <c r="F148" s="78">
        <v>0</v>
      </c>
      <c r="G148" s="98">
        <f>IFERROR(((E148/F148)-1)*100,IF(E148+F148&lt;&gt;0,100,0))</f>
        <v>0</v>
      </c>
    </row>
    <row r="149" spans="1:7" s="16" customFormat="1" ht="12" x14ac:dyDescent="0.25">
      <c r="A149" s="81" t="s">
        <v>34</v>
      </c>
      <c r="B149" s="82">
        <f>SUM(B147:B148)</f>
        <v>90343.149000000005</v>
      </c>
      <c r="C149" s="82">
        <f>SUM(C147:C148)</f>
        <v>0</v>
      </c>
      <c r="D149" s="98">
        <f>IFERROR(((B149/C149)-1)*100,IF(B149+C149&lt;&gt;0,100,0))</f>
        <v>100</v>
      </c>
      <c r="E149" s="82">
        <f>SUM(E147:E148)</f>
        <v>545976.26142999995</v>
      </c>
      <c r="F149" s="82">
        <f>SUM(F147:F148)</f>
        <v>264939.43753</v>
      </c>
      <c r="G149" s="98">
        <f>IFERROR(((E149/F149)-1)*100,IF(E149+F149&lt;&gt;0,100,0))</f>
        <v>106.0758739884383</v>
      </c>
    </row>
    <row r="150" spans="1:7" s="16" customFormat="1" ht="12" x14ac:dyDescent="0.25">
      <c r="A150" s="30" t="s">
        <v>93</v>
      </c>
      <c r="B150" s="45"/>
      <c r="C150" s="45"/>
      <c r="D150" s="45"/>
      <c r="E150" s="50"/>
      <c r="F150" s="50"/>
      <c r="G150" s="45"/>
    </row>
    <row r="151" spans="1:7" s="16" customFormat="1" ht="12" x14ac:dyDescent="0.25">
      <c r="A151" s="81" t="s">
        <v>33</v>
      </c>
      <c r="B151" s="85"/>
      <c r="C151" s="85"/>
      <c r="D151" s="98"/>
      <c r="E151" s="91"/>
      <c r="F151" s="91"/>
      <c r="G151" s="92"/>
    </row>
    <row r="152" spans="1:7" s="16" customFormat="1" ht="12" x14ac:dyDescent="0.25">
      <c r="A152" s="79" t="s">
        <v>90</v>
      </c>
      <c r="B152" s="67">
        <v>0</v>
      </c>
      <c r="C152" s="66">
        <v>35000</v>
      </c>
      <c r="D152" s="98">
        <f>IFERROR(((B152/C152)-1)*100,IF(B152+C152&lt;&gt;0,100,0))</f>
        <v>-100</v>
      </c>
      <c r="E152" s="78"/>
      <c r="F152" s="78"/>
      <c r="G152" s="65"/>
    </row>
    <row r="153" spans="1:7" s="16" customFormat="1" ht="12" x14ac:dyDescent="0.25">
      <c r="A153" s="79" t="s">
        <v>72</v>
      </c>
      <c r="B153" s="67">
        <v>740981</v>
      </c>
      <c r="C153" s="66">
        <v>770983</v>
      </c>
      <c r="D153" s="98">
        <f>IFERROR(((B153/C153)-1)*100,IF(B153+C153&lt;&gt;0,100,0))</f>
        <v>-3.8913957895310269</v>
      </c>
      <c r="E153" s="78"/>
      <c r="F153" s="78"/>
      <c r="G153" s="65"/>
    </row>
    <row r="154" spans="1:7" s="16" customFormat="1" ht="12" x14ac:dyDescent="0.25">
      <c r="A154" s="79" t="s">
        <v>74</v>
      </c>
      <c r="B154" s="67">
        <v>2451</v>
      </c>
      <c r="C154" s="66">
        <v>2472</v>
      </c>
      <c r="D154" s="98">
        <f>IFERROR(((B154/C154)-1)*100,IF(B154+C154&lt;&gt;0,100,0))</f>
        <v>-0.84951456310680129</v>
      </c>
      <c r="E154" s="78"/>
      <c r="F154" s="78"/>
      <c r="G154" s="65"/>
    </row>
    <row r="155" spans="1:7" s="28" customFormat="1" ht="12" x14ac:dyDescent="0.25">
      <c r="A155" s="81" t="s">
        <v>34</v>
      </c>
      <c r="B155" s="82">
        <f>SUM(B152:B154)</f>
        <v>743432</v>
      </c>
      <c r="C155" s="82">
        <f>SUM(C152:C154)</f>
        <v>808455</v>
      </c>
      <c r="D155" s="98">
        <f>IFERROR(((B155/C155)-1)*100,IF(B155+C155&lt;&gt;0,100,0))</f>
        <v>-8.0428718976318976</v>
      </c>
      <c r="E155" s="82"/>
      <c r="F155" s="82"/>
      <c r="G155" s="65"/>
    </row>
    <row r="156" spans="1:7" s="28" customFormat="1" ht="12" x14ac:dyDescent="0.25">
      <c r="A156" s="79"/>
      <c r="B156" s="71"/>
      <c r="C156" s="71"/>
      <c r="D156" s="98"/>
      <c r="E156" s="84"/>
      <c r="F156" s="93"/>
      <c r="G156" s="93"/>
    </row>
    <row r="157" spans="1:7" s="16" customFormat="1" ht="12" x14ac:dyDescent="0.25">
      <c r="A157" s="81" t="s">
        <v>35</v>
      </c>
      <c r="B157" s="85"/>
      <c r="C157" s="85"/>
      <c r="D157" s="98"/>
      <c r="E157" s="94"/>
      <c r="F157" s="94"/>
      <c r="G157" s="94"/>
    </row>
    <row r="158" spans="1:7" s="16" customFormat="1" ht="12" x14ac:dyDescent="0.25">
      <c r="A158" s="79" t="s">
        <v>75</v>
      </c>
      <c r="B158" s="67">
        <v>114402</v>
      </c>
      <c r="C158" s="66">
        <v>82545</v>
      </c>
      <c r="D158" s="98">
        <f>IFERROR(((B158/C158)-1)*100,IF(B158+C158&lt;&gt;0,100,0))</f>
        <v>38.593494457568589</v>
      </c>
      <c r="E158" s="78"/>
      <c r="F158" s="78"/>
      <c r="G158" s="65"/>
    </row>
    <row r="159" spans="1:7" s="16" customFormat="1" ht="12" x14ac:dyDescent="0.25">
      <c r="A159" s="79" t="s">
        <v>91</v>
      </c>
      <c r="B159" s="64">
        <v>0</v>
      </c>
      <c r="C159" s="78">
        <v>0</v>
      </c>
      <c r="D159" s="98">
        <f>IFERROR(((B159/C159)-1)*100,IF(B159+C159&lt;&gt;0,100,0))</f>
        <v>0</v>
      </c>
      <c r="E159" s="78"/>
      <c r="F159" s="78"/>
      <c r="G159" s="65"/>
    </row>
    <row r="160" spans="1:7" s="28" customFormat="1" ht="12" x14ac:dyDescent="0.25">
      <c r="A160" s="81" t="s">
        <v>34</v>
      </c>
      <c r="B160" s="82">
        <f>SUM(B158:B159)</f>
        <v>114402</v>
      </c>
      <c r="C160" s="82">
        <f>SUM(C158:C159)</f>
        <v>82545</v>
      </c>
      <c r="D160" s="98">
        <f>IFERROR(((B160/C160)-1)*100,IF(B160+C160&lt;&gt;0,100,0))</f>
        <v>38.593494457568589</v>
      </c>
      <c r="E160" s="82"/>
      <c r="F160" s="82"/>
      <c r="G160" s="65"/>
    </row>
    <row r="161" spans="1:7" s="32" customFormat="1" ht="13.8" x14ac:dyDescent="0.25">
      <c r="A161" s="36"/>
      <c r="B161" s="36"/>
      <c r="C161" s="36"/>
      <c r="D161" s="36"/>
      <c r="E161" s="44"/>
      <c r="F161" s="33"/>
      <c r="G161" s="33"/>
    </row>
    <row r="162" spans="1:7" ht="15.6" x14ac:dyDescent="0.3">
      <c r="A162" s="122" t="s">
        <v>60</v>
      </c>
      <c r="B162" s="122"/>
      <c r="C162" s="122"/>
      <c r="D162" s="122"/>
      <c r="E162" s="122"/>
      <c r="F162" s="122"/>
      <c r="G162" s="122"/>
    </row>
    <row r="163" spans="1:7" ht="15.6" x14ac:dyDescent="0.3">
      <c r="A163" s="89"/>
      <c r="B163" s="89"/>
      <c r="C163" s="89"/>
      <c r="D163" s="89"/>
      <c r="E163" s="89"/>
      <c r="F163" s="89"/>
      <c r="G163" s="89"/>
    </row>
    <row r="164" spans="1:7" x14ac:dyDescent="0.25">
      <c r="A164" s="50"/>
      <c r="B164" s="50" t="s">
        <v>0</v>
      </c>
      <c r="C164" s="50" t="s">
        <v>0</v>
      </c>
      <c r="D164" s="50" t="s">
        <v>1</v>
      </c>
      <c r="E164" s="50" t="s">
        <v>2</v>
      </c>
      <c r="F164" s="50" t="s">
        <v>2</v>
      </c>
      <c r="G164" s="50" t="s">
        <v>1</v>
      </c>
    </row>
    <row r="165" spans="1:7" x14ac:dyDescent="0.25">
      <c r="A165" s="50"/>
      <c r="B165" s="50" t="s">
        <v>3</v>
      </c>
      <c r="C165" s="50" t="s">
        <v>3</v>
      </c>
      <c r="D165" s="50" t="s">
        <v>4</v>
      </c>
      <c r="E165" s="50" t="s">
        <v>5</v>
      </c>
      <c r="F165" s="50" t="s">
        <v>5</v>
      </c>
      <c r="G165" s="50" t="s">
        <v>6</v>
      </c>
    </row>
    <row r="166" spans="1:7" x14ac:dyDescent="0.25">
      <c r="A166" s="30" t="s">
        <v>31</v>
      </c>
      <c r="B166" s="45" t="s">
        <v>98</v>
      </c>
      <c r="C166" s="45" t="s">
        <v>99</v>
      </c>
      <c r="D166" s="50" t="s">
        <v>0</v>
      </c>
      <c r="E166" s="114">
        <v>2019</v>
      </c>
      <c r="F166" s="114">
        <v>2018</v>
      </c>
      <c r="G166" s="50" t="s">
        <v>7</v>
      </c>
    </row>
    <row r="167" spans="1:7" x14ac:dyDescent="0.25">
      <c r="A167" s="102" t="s">
        <v>33</v>
      </c>
      <c r="B167" s="104"/>
      <c r="C167" s="104"/>
      <c r="D167" s="105"/>
      <c r="E167" s="106"/>
      <c r="F167" s="106"/>
      <c r="G167" s="107"/>
    </row>
    <row r="168" spans="1:7" x14ac:dyDescent="0.25">
      <c r="A168" s="101" t="s">
        <v>31</v>
      </c>
      <c r="B168" s="112">
        <v>8647</v>
      </c>
      <c r="C168" s="113">
        <v>6104</v>
      </c>
      <c r="D168" s="111">
        <f>IFERROR(((B168/C168)-1)*100,IF(B168+C168&lt;&gt;0,100,0))</f>
        <v>41.661205766710353</v>
      </c>
      <c r="E168" s="113">
        <v>139439</v>
      </c>
      <c r="F168" s="113">
        <v>144003</v>
      </c>
      <c r="G168" s="111">
        <f>IFERROR(((E168/F168)-1)*100,IF(E168+F168&lt;&gt;0,100,0))</f>
        <v>-3.1693784157274529</v>
      </c>
    </row>
    <row r="169" spans="1:7" x14ac:dyDescent="0.25">
      <c r="A169" s="101" t="s">
        <v>32</v>
      </c>
      <c r="B169" s="112">
        <v>73295</v>
      </c>
      <c r="C169" s="113">
        <v>54347</v>
      </c>
      <c r="D169" s="111">
        <f t="shared" ref="D169:D171" si="5">IFERROR(((B169/C169)-1)*100,IF(B169+C169&lt;&gt;0,100,0))</f>
        <v>34.864849945719165</v>
      </c>
      <c r="E169" s="113">
        <v>1026500</v>
      </c>
      <c r="F169" s="113">
        <v>1049085</v>
      </c>
      <c r="G169" s="111">
        <f>IFERROR(((E169/F169)-1)*100,IF(E169+F169&lt;&gt;0,100,0))</f>
        <v>-2.1528284171444589</v>
      </c>
    </row>
    <row r="170" spans="1:7" x14ac:dyDescent="0.25">
      <c r="A170" s="101" t="s">
        <v>92</v>
      </c>
      <c r="B170" s="112">
        <v>16039242</v>
      </c>
      <c r="C170" s="113">
        <v>12019534</v>
      </c>
      <c r="D170" s="111">
        <f t="shared" si="5"/>
        <v>33.443126830041827</v>
      </c>
      <c r="E170" s="113">
        <v>258688829</v>
      </c>
      <c r="F170" s="113">
        <v>213982094</v>
      </c>
      <c r="G170" s="111">
        <f>IFERROR(((E170/F170)-1)*100,IF(E170+F170&lt;&gt;0,100,0))</f>
        <v>20.892745820124546</v>
      </c>
    </row>
    <row r="171" spans="1:7" x14ac:dyDescent="0.25">
      <c r="A171" s="101" t="s">
        <v>93</v>
      </c>
      <c r="B171" s="112">
        <v>100124</v>
      </c>
      <c r="C171" s="113">
        <v>125781</v>
      </c>
      <c r="D171" s="111">
        <f t="shared" si="5"/>
        <v>-20.398152344153729</v>
      </c>
      <c r="E171" s="100"/>
      <c r="F171" s="100"/>
      <c r="G171" s="111"/>
    </row>
    <row r="172" spans="1:7" x14ac:dyDescent="0.25">
      <c r="A172" s="101"/>
      <c r="B172" s="99"/>
      <c r="C172" s="99"/>
      <c r="D172" s="108"/>
      <c r="E172" s="103"/>
      <c r="F172" s="109"/>
      <c r="G172" s="108"/>
    </row>
    <row r="173" spans="1:7" x14ac:dyDescent="0.25">
      <c r="A173" s="102" t="s">
        <v>35</v>
      </c>
      <c r="B173" s="104"/>
      <c r="C173" s="104"/>
      <c r="D173" s="110"/>
      <c r="E173" s="110"/>
      <c r="F173" s="110"/>
      <c r="G173" s="110"/>
    </row>
    <row r="174" spans="1:7" x14ac:dyDescent="0.25">
      <c r="A174" s="101" t="s">
        <v>31</v>
      </c>
      <c r="B174" s="112">
        <v>508</v>
      </c>
      <c r="C174" s="113">
        <v>435</v>
      </c>
      <c r="D174" s="111">
        <f t="shared" ref="D174:D177" si="6">IFERROR(((B174/C174)-1)*100,IF(B174+C174&lt;&gt;0,100,0))</f>
        <v>16.781609195402304</v>
      </c>
      <c r="E174" s="113">
        <v>13991</v>
      </c>
      <c r="F174" s="113">
        <v>11231</v>
      </c>
      <c r="G174" s="111">
        <f t="shared" ref="G174" si="7">IFERROR(((E174/F174)-1)*100,IF(E174+F174&lt;&gt;0,100,0))</f>
        <v>24.574837503338976</v>
      </c>
    </row>
    <row r="175" spans="1:7" x14ac:dyDescent="0.25">
      <c r="A175" s="101" t="s">
        <v>32</v>
      </c>
      <c r="B175" s="112">
        <v>5248</v>
      </c>
      <c r="C175" s="113">
        <v>3034</v>
      </c>
      <c r="D175" s="111">
        <f t="shared" si="6"/>
        <v>72.972972972972983</v>
      </c>
      <c r="E175" s="113">
        <v>146592</v>
      </c>
      <c r="F175" s="113">
        <v>108372</v>
      </c>
      <c r="G175" s="111">
        <f t="shared" ref="G175" si="8">IFERROR(((E175/F175)-1)*100,IF(E175+F175&lt;&gt;0,100,0))</f>
        <v>35.267412246705796</v>
      </c>
    </row>
    <row r="176" spans="1:7" x14ac:dyDescent="0.25">
      <c r="A176" s="101" t="s">
        <v>92</v>
      </c>
      <c r="B176" s="112">
        <v>32253</v>
      </c>
      <c r="C176" s="113">
        <v>17596</v>
      </c>
      <c r="D176" s="111">
        <f t="shared" si="6"/>
        <v>83.297340304614693</v>
      </c>
      <c r="E176" s="113">
        <v>2813502</v>
      </c>
      <c r="F176" s="113">
        <v>785791</v>
      </c>
      <c r="G176" s="111">
        <f t="shared" ref="G176" si="9">IFERROR(((E176/F176)-1)*100,IF(E176+F176&lt;&gt;0,100,0))</f>
        <v>258.04711430902108</v>
      </c>
    </row>
    <row r="177" spans="1:7" x14ac:dyDescent="0.25">
      <c r="A177" s="101" t="s">
        <v>93</v>
      </c>
      <c r="B177" s="112">
        <v>56606</v>
      </c>
      <c r="C177" s="113">
        <v>52206</v>
      </c>
      <c r="D177" s="111">
        <f t="shared" si="6"/>
        <v>8.4281500210703797</v>
      </c>
      <c r="E177" s="100"/>
      <c r="F177" s="100"/>
      <c r="G177" s="111"/>
    </row>
    <row r="178" spans="1:7" x14ac:dyDescent="0.25">
      <c r="A178" s="95"/>
      <c r="B178" s="95"/>
      <c r="C178" s="95"/>
      <c r="D178" s="95"/>
      <c r="E178" s="95"/>
      <c r="F178" s="95"/>
      <c r="G178" s="95"/>
    </row>
    <row r="179" spans="1:7" x14ac:dyDescent="0.25">
      <c r="A179" s="96" t="s">
        <v>44</v>
      </c>
      <c r="B179" s="95"/>
      <c r="C179" s="95"/>
      <c r="D179" s="95"/>
      <c r="E179" s="95"/>
      <c r="F179" s="95"/>
      <c r="G179" s="95"/>
    </row>
    <row r="180" spans="1:7" x14ac:dyDescent="0.25">
      <c r="A180" s="96" t="s">
        <v>61</v>
      </c>
      <c r="B180" s="96"/>
      <c r="C180" s="96"/>
      <c r="D180" s="96"/>
      <c r="E180" s="96"/>
      <c r="F180" s="96"/>
      <c r="G180" s="96"/>
    </row>
    <row r="181" spans="1:7" ht="27" customHeight="1" x14ac:dyDescent="0.25">
      <c r="A181" s="121" t="s">
        <v>85</v>
      </c>
      <c r="B181" s="121"/>
      <c r="C181" s="121"/>
      <c r="D181" s="121"/>
      <c r="E181" s="121"/>
      <c r="F181" s="121"/>
      <c r="G181" s="121"/>
    </row>
    <row r="182" spans="1:7" x14ac:dyDescent="0.25">
      <c r="A182" s="97"/>
      <c r="B182" s="97"/>
      <c r="C182" s="97"/>
      <c r="D182" s="97"/>
      <c r="E182" s="97"/>
      <c r="F182" s="97"/>
      <c r="G182" s="97"/>
    </row>
    <row r="183" spans="1:7" x14ac:dyDescent="0.25">
      <c r="A183" s="96" t="s">
        <v>62</v>
      </c>
      <c r="B183" s="96"/>
      <c r="C183" s="96"/>
      <c r="D183" s="96"/>
      <c r="E183" s="96"/>
      <c r="F183" s="96"/>
      <c r="G183" s="96"/>
    </row>
    <row r="184" spans="1:7" x14ac:dyDescent="0.25">
      <c r="A184" s="97" t="s">
        <v>86</v>
      </c>
      <c r="B184" s="97"/>
      <c r="C184" s="97"/>
      <c r="D184" s="97"/>
      <c r="E184" s="97"/>
      <c r="F184" s="97"/>
      <c r="G184" s="97"/>
    </row>
    <row r="185" spans="1:7" x14ac:dyDescent="0.25">
      <c r="A185" s="97"/>
      <c r="B185" s="97"/>
      <c r="C185" s="97"/>
      <c r="D185" s="97"/>
      <c r="E185" s="97"/>
      <c r="F185" s="97"/>
      <c r="G185" s="97"/>
    </row>
    <row r="186" spans="1:7" x14ac:dyDescent="0.25">
      <c r="A186" s="97" t="s">
        <v>80</v>
      </c>
      <c r="B186" s="97"/>
      <c r="C186" s="97"/>
      <c r="D186" s="97"/>
      <c r="E186" s="97"/>
      <c r="F186" s="97"/>
      <c r="G186" s="97"/>
    </row>
    <row r="187" spans="1:7" x14ac:dyDescent="0.25">
      <c r="A187" s="97" t="s">
        <v>81</v>
      </c>
      <c r="B187" s="97"/>
      <c r="C187" s="97"/>
      <c r="D187" s="97"/>
      <c r="E187" s="97"/>
      <c r="F187" s="97"/>
      <c r="G187" s="97"/>
    </row>
    <row r="188" spans="1:7" x14ac:dyDescent="0.25">
      <c r="A188" s="97" t="s">
        <v>82</v>
      </c>
      <c r="B188" s="97"/>
      <c r="C188" s="97"/>
      <c r="D188" s="97"/>
      <c r="E188" s="97"/>
      <c r="F188" s="97"/>
      <c r="G188" s="97"/>
    </row>
    <row r="189" spans="1:7" x14ac:dyDescent="0.25">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SEKeywords xmlns="a5d7cc70-31c1-4b2e-9a12-faea9898ee50" xsi:nil="true"/>
    <JSEDescription xmlns="a5d7cc70-31c1-4b2e-9a12-faea9898ee50" xsi:nil="true"/>
    <JSEDate xmlns="a5d7cc70-31c1-4b2e-9a12-faea9898ee50">2019-05-20T06:00:00+00:00</JSEDate>
    <j50c28d78dcf4727baa6c3ad504fae7e xmlns="a5d7cc70-31c1-4b2e-9a12-faea9898ee50">
      <Terms xmlns="http://schemas.microsoft.com/office/infopath/2007/PartnerControls"/>
    </j50c28d78dcf4727baa6c3ad504fae7e>
    <JSEDisplayPriority xmlns="a5d7cc70-31c1-4b2e-9a12-faea9898ee50" xsi:nil="true"/>
    <TaxCatchAll xmlns="a5d7cc70-31c1-4b2e-9a12-faea9898ee5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JSE Equity Market Weekly Statistics" ma:contentTypeID="0x01010025A8B514A743974EAD575655CE6523734000DC03107B12B41E43838529554B89BDF3" ma:contentTypeVersion="2" ma:contentTypeDescription="Create a new document." ma:contentTypeScope="" ma:versionID="371c32eb71b50dc59179acd9d85e891b">
  <xsd:schema xmlns:xsd="http://www.w3.org/2001/XMLSchema" xmlns:xs="http://www.w3.org/2001/XMLSchema" xmlns:p="http://schemas.microsoft.com/office/2006/metadata/properties" xmlns:ns2="a5d7cc70-31c1-4b2e-9a12-faea9898ee50" targetNamespace="http://schemas.microsoft.com/office/2006/metadata/properties" ma:root="true" ma:fieldsID="5c4a87817bebb2150ac481245b80301f" ns2:_="">
    <xsd:import namespace="a5d7cc70-31c1-4b2e-9a12-faea9898ee50"/>
    <xsd:element name="properties">
      <xsd:complexType>
        <xsd:sequence>
          <xsd:element name="documentManagement">
            <xsd:complexType>
              <xsd:all>
                <xsd:element ref="ns2:JSEDescription" minOccurs="0"/>
                <xsd:element ref="ns2:JSEDate" minOccurs="0"/>
                <xsd:element ref="ns2:j50c28d78dcf4727baa6c3ad504fae7e" minOccurs="0"/>
                <xsd:element ref="ns2:TaxCatchAll" minOccurs="0"/>
                <xsd:element ref="ns2:TaxCatchAllLabel" minOccurs="0"/>
                <xsd:element ref="ns2:JSEKeywords" minOccurs="0"/>
                <xsd:element ref="ns2:JSEDisplay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7cc70-31c1-4b2e-9a12-faea9898ee50" elementFormDefault="qualified">
    <xsd:import namespace="http://schemas.microsoft.com/office/2006/documentManagement/types"/>
    <xsd:import namespace="http://schemas.microsoft.com/office/infopath/2007/PartnerControls"/>
    <xsd:element name="JSEDescription" ma:index="8" nillable="true" ma:displayName="JSE Description" ma:internalName="JSEDescription">
      <xsd:simpleType>
        <xsd:restriction base="dms:Note">
          <xsd:maxLength value="255"/>
        </xsd:restriction>
      </xsd:simpleType>
    </xsd:element>
    <xsd:element name="JSEDate" ma:index="9" nillable="true" ma:displayName="JSE Date" ma:internalName="JSEDate">
      <xsd:simpleType>
        <xsd:restriction base="dms:DateTime"/>
      </xsd:simpleType>
    </xsd:element>
    <xsd:element name="j50c28d78dcf4727baa6c3ad504fae7e" ma:index="10" nillable="true" ma:taxonomy="true" ma:internalName="j50c28d78dcf4727baa6c3ad504fae7e" ma:taxonomyFieldName="JSENavigation" ma:displayName="JSE Navigation" ma:default="" ma:fieldId="{350c28d7-8dcf-4727-baa6-c3ad504fae7e}" ma:taxonomyMulti="true" ma:sspId="59ffe48a-255f-47f4-bc60-01130d519e5b" ma:termSetId="03c5023a-7540-4ebc-a12c-a911d60365c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05b3ea50-81ed-432d-bdcf-e7540578ef79}" ma:internalName="TaxCatchAll" ma:showField="CatchAllData"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5b3ea50-81ed-432d-bdcf-e7540578ef79}" ma:internalName="TaxCatchAllLabel" ma:readOnly="true" ma:showField="CatchAllDataLabel"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JSEKeywords" ma:index="14" nillable="true" ma:displayName="JSE Keywords" ma:internalName="JSEKeywords">
      <xsd:simpleType>
        <xsd:restriction base="dms:Text"/>
      </xsd:simpleType>
    </xsd:element>
    <xsd:element name="JSEDisplayPriority" ma:index="15" nillable="true" ma:displayName="JSE Display Priority Board" ma:internalName="JSEDisplayPriority"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F3390-E092-4494-82DF-4111150FF6B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http://purl.org/dc/dcmitype/"/>
    <ds:schemaRef ds:uri="a5d7cc70-31c1-4b2e-9a12-faea9898ee5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E48B613-E18E-4D26-9951-964A0664BEB4}">
  <ds:schemaRefs>
    <ds:schemaRef ds:uri="http://schemas.microsoft.com/sharepoint/v3/contenttype/forms"/>
  </ds:schemaRefs>
</ds:datastoreItem>
</file>

<file path=customXml/itemProps3.xml><?xml version="1.0" encoding="utf-8"?>
<ds:datastoreItem xmlns:ds="http://schemas.openxmlformats.org/officeDocument/2006/customXml" ds:itemID="{FABB49E3-A3D0-45AA-A629-4E5E0E4AC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d7cc70-31c1-4b2e-9a12-faea9898e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Robert Blackshaw</cp:lastModifiedBy>
  <cp:lastPrinted>2012-02-27T15:06:04Z</cp:lastPrinted>
  <dcterms:created xsi:type="dcterms:W3CDTF">2009-09-17T12:09:07Z</dcterms:created>
  <dcterms:modified xsi:type="dcterms:W3CDTF">2019-05-22T05:07:42Z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0x01010025A8B514A743974EAD575655CE6523734000DC03107B12B41E43838529554B89BDF3</vt:lpwstr>
  </property>
</Properties>
</file>