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<sst xmlns="http://schemas.openxmlformats.org/spreadsheetml/2006/main" count="265" uniqueCount="100">
  <si>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</si>
  <si>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</si>
  <si>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</si>
  <si>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</si>
  <si>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</si>
  <si>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</si>
  <si>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</si>
  <si>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</si>
  <si>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</si>
  <si>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</si>
  <si>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</si>
  <si>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</si>
  <si>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</si>
  <si>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</si>
  <si>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</si>
  <si>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</si>
  <si>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</si>
  <si>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</si>
  <si>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</si>
  <si>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</si>
  <si>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</si>
  <si>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</si>
  <si>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</si>
  <si>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</si>
  <si>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</si>
  <si>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</si>
  <si>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</si>
  <si>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</si>
  <si>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</si>
  <si>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</si>
  <si>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</si>
  <si>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</si>
  <si>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</si>
  <si>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</si>
  <si>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</si>
  <si>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</si>
  <si>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</si>
  <si>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</si>
  <si>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</si>
  <si>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</si>
  <si>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</si>
  <si>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</si>
  <si>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</si>
  <si>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</si>
  <si>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</si>
  <si>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</si>
  <si>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</si>
  <si>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</si>
  <si>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</si>
  <si>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</si>
  <si>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</si>
  <si>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</si>
  <si>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</si>
  <si>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</si>
  <si>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</si>
  <si>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</si>
  <si>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</si>
  <si>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</si>
  <si>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</si>
  <si>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</si>
  <si>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</si>
  <si>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</si>
  <si>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</si>
  <si>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</si>
  <si>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</si>
  <si>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</si>
  <si>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</si>
  <si>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</si>
  <si>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</si>
  <si>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</si>
  <si>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</si>
  <si>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</si>
  <si>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</si>
  <si>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</si>
  <si>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</si>
  <si>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</si>
  <si>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</si>
  <si>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</si>
  <si>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</si>
  <si>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</si>
  <si>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</si>
  <si>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</si>
  <si>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</si>
  <si>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</si>
  <si>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</si>
  <si>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</si>
  <si>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</si>
  <si>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</si>
  <si>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</si>
  <si>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</si>
  <si>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</si>
  <si>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</si>
  <si>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</si>
  <si>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</si>
  <si>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</si>
  <si>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</si>
  <si>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</si>
  <si>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22 May 2020</t>
  </si>
  <si>
    <t>22.05.2020</t>
  </si>
  <si>
    <t>24.05.2019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</si>
</sst>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1886258</v>
      </c>
      <c r="C11" s="67">
        <v>1574256</v>
      </c>
      <c r="D11" s="98">
        <f>IFERROR(((B11/C11)-1)*100,IF(B11+C11&lt;&gt;0,100,0))</f>
        <v>19.819012917848177</v>
      </c>
      <c r="E11" s="67">
        <v>39744656</v>
      </c>
      <c r="F11" s="67">
        <v>27956131</v>
      </c>
      <c r="G11" s="98">
        <f>IFERROR(((E11/F11)-1)*100,IF(E11+F11&lt;&gt;0,100,0))</f>
        <v>42.167941622537121</v>
      </c>
    </row>
    <row r="12" spans="1:7" s="16" customFormat="1" ht="12" x14ac:dyDescent="0.2">
      <c r="A12" s="64" t="s">
        <v>9</v>
      </c>
      <c r="B12" s="67">
        <v>2539510.37</v>
      </c>
      <c r="C12" s="67">
        <v>1421595.689</v>
      </c>
      <c r="D12" s="98">
        <f>IFERROR(((B12/C12)-1)*100,IF(B12+C12&lt;&gt;0,100,0))</f>
        <v>78.638018506259002</v>
      </c>
      <c r="E12" s="67">
        <v>45075492.016000003</v>
      </c>
      <c r="F12" s="67">
        <v>29955064.329</v>
      </c>
      <c r="G12" s="98">
        <f>IFERROR(((E12/F12)-1)*100,IF(E12+F12&lt;&gt;0,100,0))</f>
        <v>50.477032934833879</v>
      </c>
    </row>
    <row r="13" spans="1:7" s="16" customFormat="1" ht="12" x14ac:dyDescent="0.2">
      <c r="A13" s="64" t="s">
        <v>10</v>
      </c>
      <c r="B13" s="67">
        <v>115079069.33874799</v>
      </c>
      <c r="C13" s="67">
        <v>102162117.980121</v>
      </c>
      <c r="D13" s="98">
        <f>IFERROR(((B13/C13)-1)*100,IF(B13+C13&lt;&gt;0,100,0))</f>
        <v>12.64358219466477</v>
      </c>
      <c r="E13" s="67">
        <v>2350818104.7751799</v>
      </c>
      <c r="F13" s="67">
        <v>1893954845.5671501</v>
      </c>
      <c r="G13" s="98">
        <f>IFERROR(((E13/F13)-1)*100,IF(E13+F13&lt;&gt;0,100,0))</f>
        <v>24.122183286329644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541</v>
      </c>
      <c r="C16" s="67">
        <v>852</v>
      </c>
      <c r="D16" s="98">
        <f>IFERROR(((B16/C16)-1)*100,IF(B16+C16&lt;&gt;0,100,0))</f>
        <v>-36.502347417840376</v>
      </c>
      <c r="E16" s="67">
        <v>9848</v>
      </c>
      <c r="F16" s="67">
        <v>16612</v>
      </c>
      <c r="G16" s="98">
        <f>IFERROR(((E16/F16)-1)*100,IF(E16+F16&lt;&gt;0,100,0))</f>
        <v>-40.717553575728395</v>
      </c>
    </row>
    <row r="17" spans="1:7" s="16" customFormat="1" ht="12" x14ac:dyDescent="0.2">
      <c r="A17" s="64" t="s">
        <v>9</v>
      </c>
      <c r="B17" s="67">
        <v>279574.86900000001</v>
      </c>
      <c r="C17" s="67">
        <v>113378.995</v>
      </c>
      <c r="D17" s="98">
        <f>IFERROR(((B17/C17)-1)*100,IF(B17+C17&lt;&gt;0,100,0))</f>
        <v>146.58435982784997</v>
      </c>
      <c r="E17" s="67">
        <v>4804169.7529999996</v>
      </c>
      <c r="F17" s="67">
        <v>3060245.0320000001</v>
      </c>
      <c r="G17" s="98">
        <f>IFERROR(((E17/F17)-1)*100,IF(E17+F17&lt;&gt;0,100,0))</f>
        <v>56.986440718450268</v>
      </c>
    </row>
    <row r="18" spans="1:7" s="16" customFormat="1" ht="12" x14ac:dyDescent="0.2">
      <c r="A18" s="64" t="s">
        <v>10</v>
      </c>
      <c r="B18" s="67">
        <v>7072732.89134828</v>
      </c>
      <c r="C18" s="67">
        <v>6224035.2659767596</v>
      </c>
      <c r="D18" s="98">
        <f>IFERROR(((B18/C18)-1)*100,IF(B18+C18&lt;&gt;0,100,0))</f>
        <v>13.635810034863805</v>
      </c>
      <c r="E18" s="67">
        <v>158241269.266561</v>
      </c>
      <c r="F18" s="67">
        <v>107348399.39937399</v>
      </c>
      <c r="G18" s="98">
        <f>IFERROR(((E18/F18)-1)*100,IF(E18+F18&lt;&gt;0,100,0))</f>
        <v>47.409062596124542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20423447.2872</v>
      </c>
      <c r="C24" s="66">
        <v>17977008.548390001</v>
      </c>
      <c r="D24" s="65">
        <f>B24-C24</f>
        <v>2446438.7388099991</v>
      </c>
      <c r="E24" s="67">
        <v>380978072.52253002</v>
      </c>
      <c r="F24" s="67">
        <v>358681625.38119</v>
      </c>
      <c r="G24" s="65">
        <f>E24-F24</f>
        <v>22296447.141340017</v>
      </c>
    </row>
    <row r="25" spans="1:7" s="16" customFormat="1" ht="12" x14ac:dyDescent="0.2">
      <c r="A25" s="68" t="s">
        <v>15</v>
      </c>
      <c r="B25" s="66">
        <v>22374098.08258</v>
      </c>
      <c r="C25" s="66">
        <v>20114206.938820001</v>
      </c>
      <c r="D25" s="65">
        <f>B25-C25</f>
        <v>2259891.1437599994</v>
      </c>
      <c r="E25" s="67">
        <v>412369277.03574997</v>
      </c>
      <c r="F25" s="67">
        <v>390041196.72852999</v>
      </c>
      <c r="G25" s="65">
        <f>E25-F25</f>
        <v>22328080.307219982</v>
      </c>
    </row>
    <row r="26" spans="1:7" s="28" customFormat="1" ht="12" x14ac:dyDescent="0.2">
      <c r="A26" s="69" t="s">
        <v>16</v>
      </c>
      <c r="B26" s="70">
        <f>B24-B25</f>
        <v>-1950650.79538</v>
      </c>
      <c r="C26" s="70">
        <f>C24-C25</f>
        <v>-2137198.3904299997</v>
      </c>
      <c r="D26" s="70"/>
      <c r="E26" s="70">
        <f>E24-E25</f>
        <v>-31391204.513219953</v>
      </c>
      <c r="F26" s="70">
        <f>F24-F25</f>
        <v>-31359571.347339988</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50147.20789654</v>
      </c>
      <c r="C33" s="126">
        <v>54423.559612079996</v>
      </c>
      <c r="D33" s="98">
        <f t="shared" ref="D33:D42" si="0">IFERROR(((B33/C33)-1)*100,IF(B33+C33&lt;&gt;0,100,0))</f>
        <v>-7.8575377024600375</v>
      </c>
      <c r="E33" s="64"/>
      <c r="F33" s="126">
        <v>52231.57</v>
      </c>
      <c r="G33" s="126">
        <v>49530.83</v>
      </c>
    </row>
    <row r="34" spans="1:7" s="16" customFormat="1" ht="12" x14ac:dyDescent="0.2">
      <c r="A34" s="64" t="s">
        <v>23</v>
      </c>
      <c r="B34" s="126">
        <v>51738.855461209998</v>
      </c>
      <c r="C34" s="126">
        <v>67874.269056780002</v>
      </c>
      <c r="D34" s="98">
        <f t="shared" si="0"/>
        <v>-23.772504396433312</v>
      </c>
      <c r="E34" s="64"/>
      <c r="F34" s="126">
        <v>53562.64</v>
      </c>
      <c r="G34" s="126">
        <v>50658.12</v>
      </c>
    </row>
    <row r="35" spans="1:7" s="16" customFormat="1" ht="12" x14ac:dyDescent="0.2">
      <c r="A35" s="64" t="s">
        <v>24</v>
      </c>
      <c r="B35" s="126">
        <v>30825.928007660001</v>
      </c>
      <c r="C35" s="126">
        <v>48890.556138109998</v>
      </c>
      <c r="D35" s="98">
        <f t="shared" si="0"/>
        <v>-36.949115652150844</v>
      </c>
      <c r="E35" s="64"/>
      <c r="F35" s="126">
        <v>32063.33</v>
      </c>
      <c r="G35" s="126">
        <v>30686.62</v>
      </c>
    </row>
    <row r="36" spans="1:7" s="16" customFormat="1" ht="12" x14ac:dyDescent="0.2">
      <c r="A36" s="64" t="s">
        <v>25</v>
      </c>
      <c r="B36" s="126">
        <v>46432.041826089997</v>
      </c>
      <c r="C36" s="126">
        <v>48427.674675180002</v>
      </c>
      <c r="D36" s="98">
        <f t="shared" si="0"/>
        <v>-4.1208521005300263</v>
      </c>
      <c r="E36" s="64"/>
      <c r="F36" s="126">
        <v>48474.93</v>
      </c>
      <c r="G36" s="126">
        <v>45765.919999999998</v>
      </c>
    </row>
    <row r="37" spans="1:7" s="16" customFormat="1" ht="12" x14ac:dyDescent="0.2">
      <c r="A37" s="64" t="s">
        <v>79</v>
      </c>
      <c r="B37" s="126">
        <v>45749.598400340001</v>
      </c>
      <c r="C37" s="126">
        <v>42754.476056430001</v>
      </c>
      <c r="D37" s="98">
        <f t="shared" si="0"/>
        <v>7.0054006508157185</v>
      </c>
      <c r="E37" s="64"/>
      <c r="F37" s="126">
        <v>48737.79</v>
      </c>
      <c r="G37" s="126">
        <v>45082.05</v>
      </c>
    </row>
    <row r="38" spans="1:7" s="16" customFormat="1" ht="12" x14ac:dyDescent="0.2">
      <c r="A38" s="64" t="s">
        <v>26</v>
      </c>
      <c r="B38" s="126">
        <v>71237.681284510007</v>
      </c>
      <c r="C38" s="126">
        <v>67222.868388620001</v>
      </c>
      <c r="D38" s="98">
        <f t="shared" si="0"/>
        <v>5.9723915270620376</v>
      </c>
      <c r="E38" s="64"/>
      <c r="F38" s="126">
        <v>74638.31</v>
      </c>
      <c r="G38" s="126">
        <v>70211.75</v>
      </c>
    </row>
    <row r="39" spans="1:7" s="16" customFormat="1" ht="12" x14ac:dyDescent="0.2">
      <c r="A39" s="64" t="s">
        <v>27</v>
      </c>
      <c r="B39" s="126">
        <v>9463.3532941899994</v>
      </c>
      <c r="C39" s="126">
        <v>16272.787335720001</v>
      </c>
      <c r="D39" s="98">
        <f t="shared" si="0"/>
        <v>-41.84552960132882</v>
      </c>
      <c r="E39" s="64"/>
      <c r="F39" s="126">
        <v>9863.7099999999991</v>
      </c>
      <c r="G39" s="126">
        <v>8921.2000000000007</v>
      </c>
    </row>
    <row r="40" spans="1:7" s="16" customFormat="1" ht="12" x14ac:dyDescent="0.2">
      <c r="A40" s="64" t="s">
        <v>28</v>
      </c>
      <c r="B40" s="126">
        <v>66947.088613019994</v>
      </c>
      <c r="C40" s="126">
        <v>72753.674379970005</v>
      </c>
      <c r="D40" s="98">
        <f t="shared" si="0"/>
        <v>-7.9811580878018651</v>
      </c>
      <c r="E40" s="64"/>
      <c r="F40" s="126">
        <v>69709.59</v>
      </c>
      <c r="G40" s="126">
        <v>65625.100000000006</v>
      </c>
    </row>
    <row r="41" spans="1:7" s="16" customFormat="1" ht="12" x14ac:dyDescent="0.2">
      <c r="A41" s="64" t="s">
        <v>29</v>
      </c>
      <c r="B41" s="126">
        <v>4404.3253652200001</v>
      </c>
      <c r="C41" s="126">
        <v>1375.90710408</v>
      </c>
      <c r="D41" s="98">
        <f t="shared" si="0"/>
        <v>220.10339594582962</v>
      </c>
      <c r="E41" s="64"/>
      <c r="F41" s="126">
        <v>5085.57</v>
      </c>
      <c r="G41" s="126">
        <v>4288.7</v>
      </c>
    </row>
    <row r="42" spans="1:7" s="16" customFormat="1" ht="12" x14ac:dyDescent="0.2">
      <c r="A42" s="64" t="s">
        <v>78</v>
      </c>
      <c r="B42" s="126">
        <v>799.04894162000005</v>
      </c>
      <c r="C42" s="126">
        <v>834.11240240999996</v>
      </c>
      <c r="D42" s="98">
        <f t="shared" si="0"/>
        <v>-4.2036853412910631</v>
      </c>
      <c r="E42" s="64"/>
      <c r="F42" s="126">
        <v>819.09</v>
      </c>
      <c r="G42" s="126">
        <v>797.43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15903.528557991</v>
      </c>
      <c r="D48" s="72"/>
      <c r="E48" s="127">
        <v>15556.049630245299</v>
      </c>
      <c r="F48" s="72"/>
      <c r="G48" s="98">
        <f>IFERROR(((C48/E48)-1)*100,IF(C48+E48&lt;&gt;0,100,0))</f>
        <v>2.2337221595777335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3549</v>
      </c>
      <c r="D54" s="75"/>
      <c r="E54" s="128">
        <v>713320</v>
      </c>
      <c r="F54" s="128">
        <v>82224953.819999993</v>
      </c>
      <c r="G54" s="128">
        <v>10436606.088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9306</v>
      </c>
      <c r="C68" s="66">
        <v>5520</v>
      </c>
      <c r="D68" s="98">
        <f>IFERROR(((B68/C68)-1)*100,IF(B68+C68&lt;&gt;0,100,0))</f>
        <v>68.58695652173914</v>
      </c>
      <c r="E68" s="66">
        <v>149421</v>
      </c>
      <c r="F68" s="66">
        <v>116148</v>
      </c>
      <c r="G68" s="98">
        <f>IFERROR(((E68/F68)-1)*100,IF(E68+F68&lt;&gt;0,100,0))</f>
        <v>28.647070978406862</v>
      </c>
    </row>
    <row r="69" spans="1:7" s="16" customFormat="1" ht="12" x14ac:dyDescent="0.2">
      <c r="A69" s="79" t="s">
        <v>54</v>
      </c>
      <c r="B69" s="67">
        <v>269804876.421</v>
      </c>
      <c r="C69" s="66">
        <v>226782651.57300001</v>
      </c>
      <c r="D69" s="98">
        <f>IFERROR(((B69/C69)-1)*100,IF(B69+C69&lt;&gt;0,100,0))</f>
        <v>18.970686050979246</v>
      </c>
      <c r="E69" s="66">
        <v>5145287344.3299999</v>
      </c>
      <c r="F69" s="66">
        <v>3706946717.2490001</v>
      </c>
      <c r="G69" s="98">
        <f>IFERROR(((E69/F69)-1)*100,IF(E69+F69&lt;&gt;0,100,0))</f>
        <v>38.801222051241723</v>
      </c>
    </row>
    <row r="70" spans="1:7" s="62" customFormat="1" ht="12" x14ac:dyDescent="0.2">
      <c r="A70" s="79" t="s">
        <v>55</v>
      </c>
      <c r="B70" s="67">
        <v>264818901.94453001</v>
      </c>
      <c r="C70" s="66">
        <v>232164198.13551</v>
      </c>
      <c r="D70" s="98">
        <f>IFERROR(((B70/C70)-1)*100,IF(B70+C70&lt;&gt;0,100,0))</f>
        <v>14.065348607264605</v>
      </c>
      <c r="E70" s="66">
        <v>4942425152.3303204</v>
      </c>
      <c r="F70" s="66">
        <v>3750277566.6659698</v>
      </c>
      <c r="G70" s="98">
        <f>IFERROR(((E70/F70)-1)*100,IF(E70+F70&lt;&gt;0,100,0))</f>
        <v>31.788249388809376</v>
      </c>
    </row>
    <row r="71" spans="1:7" s="16" customFormat="1" ht="12" x14ac:dyDescent="0.2">
      <c r="A71" s="79" t="s">
        <v>94</v>
      </c>
      <c r="B71" s="98">
        <f>IFERROR(B69/B68/1000,)</f>
        <v>28.992572149258542</v>
      </c>
      <c r="C71" s="98">
        <f>IFERROR(C69/C68/1000,)</f>
        <v>41.08381369076087</v>
      </c>
      <c r="D71" s="98">
        <f>IFERROR(((B71/C71)-1)*100,IF(B71+C71&lt;&gt;0,100,0))</f>
        <v>-29.430669782784712</v>
      </c>
      <c r="E71" s="98">
        <f>IFERROR(E69/E68/1000,)</f>
        <v>34.434834088448078</v>
      </c>
      <c r="F71" s="98">
        <f>IFERROR(F69/F68/1000,)</f>
        <v>31.915717164729486</v>
      </c>
      <c r="G71" s="98">
        <f>IFERROR(((E71/F71)-1)*100,IF(E71+F71&lt;&gt;0,100,0))</f>
        <v>7.8930293520162564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2385</v>
      </c>
      <c r="C74" s="66">
        <v>4327</v>
      </c>
      <c r="D74" s="98">
        <f>IFERROR(((B74/C74)-1)*100,IF(B74+C74&lt;&gt;0,100,0))</f>
        <v>-44.880979893690778</v>
      </c>
      <c r="E74" s="66">
        <v>67659</v>
      </c>
      <c r="F74" s="66">
        <v>71821</v>
      </c>
      <c r="G74" s="98">
        <f>IFERROR(((E74/F74)-1)*100,IF(E74+F74&lt;&gt;0,100,0))</f>
        <v>-5.7949624761559964</v>
      </c>
    </row>
    <row r="75" spans="1:7" s="16" customFormat="1" ht="12" x14ac:dyDescent="0.2">
      <c r="A75" s="79" t="s">
        <v>54</v>
      </c>
      <c r="B75" s="67">
        <v>437540556.89999998</v>
      </c>
      <c r="C75" s="66">
        <v>628122648.39999998</v>
      </c>
      <c r="D75" s="98">
        <f>IFERROR(((B75/C75)-1)*100,IF(B75+C75&lt;&gt;0,100,0))</f>
        <v>-30.341541096386937</v>
      </c>
      <c r="E75" s="66">
        <v>9340167979.5580006</v>
      </c>
      <c r="F75" s="66">
        <v>9957085186.1100006</v>
      </c>
      <c r="G75" s="98">
        <f>IFERROR(((E75/F75)-1)*100,IF(E75+F75&lt;&gt;0,100,0))</f>
        <v>-6.1957610587945027</v>
      </c>
    </row>
    <row r="76" spans="1:7" s="16" customFormat="1" ht="12" x14ac:dyDescent="0.2">
      <c r="A76" s="79" t="s">
        <v>55</v>
      </c>
      <c r="B76" s="67">
        <v>415825447.99428999</v>
      </c>
      <c r="C76" s="66">
        <v>628308581.35405004</v>
      </c>
      <c r="D76" s="98">
        <f>IFERROR(((B76/C76)-1)*100,IF(B76+C76&lt;&gt;0,100,0))</f>
        <v>-33.818276507037936</v>
      </c>
      <c r="E76" s="66">
        <v>9191559022.0645199</v>
      </c>
      <c r="F76" s="66">
        <v>9710865121.3317795</v>
      </c>
      <c r="G76" s="98">
        <f>IFERROR(((E76/F76)-1)*100,IF(E76+F76&lt;&gt;0,100,0))</f>
        <v>-5.3476811054300804</v>
      </c>
    </row>
    <row r="77" spans="1:7" s="16" customFormat="1" ht="12" x14ac:dyDescent="0.2">
      <c r="A77" s="79" t="s">
        <v>94</v>
      </c>
      <c r="B77" s="98">
        <f>IFERROR(B75/B74/1000,)</f>
        <v>183.45516012578614</v>
      </c>
      <c r="C77" s="98">
        <f>IFERROR(C75/C74/1000,)</f>
        <v>145.16354250057776</v>
      </c>
      <c r="D77" s="98">
        <f>IFERROR(((B77/C77)-1)*100,IF(B77+C77&lt;&gt;0,100,0))</f>
        <v>26.378260660768849</v>
      </c>
      <c r="E77" s="98">
        <f>IFERROR(E75/E74/1000,)</f>
        <v>138.04767997691363</v>
      </c>
      <c r="F77" s="98">
        <f>IFERROR(F75/F74/1000,)</f>
        <v>138.63751808120188</v>
      </c>
      <c r="G77" s="98">
        <f>IFERROR(((E77/F77)-1)*100,IF(E77+F77&lt;&gt;0,100,0))</f>
        <v>-0.42545345044533445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163</v>
      </c>
      <c r="C80" s="66">
        <v>148</v>
      </c>
      <c r="D80" s="98">
        <f>IFERROR(((B80/C80)-1)*100,IF(B80+C80&lt;&gt;0,100,0))</f>
        <v>10.135135135135132</v>
      </c>
      <c r="E80" s="66">
        <v>5206</v>
      </c>
      <c r="F80" s="66">
        <v>3579</v>
      </c>
      <c r="G80" s="98">
        <f>IFERROR(((E80/F80)-1)*100,IF(E80+F80&lt;&gt;0,100,0))</f>
        <v>45.459625593741258</v>
      </c>
    </row>
    <row r="81" spans="1:7" s="16" customFormat="1" ht="12" x14ac:dyDescent="0.2">
      <c r="A81" s="79" t="s">
        <v>54</v>
      </c>
      <c r="B81" s="67">
        <v>12620457.23</v>
      </c>
      <c r="C81" s="66">
        <v>15480548.614</v>
      </c>
      <c r="D81" s="98">
        <f>IFERROR(((B81/C81)-1)*100,IF(B81+C81&lt;&gt;0,100,0))</f>
        <v>-18.475387761215678</v>
      </c>
      <c r="E81" s="66">
        <v>430644129.92199999</v>
      </c>
      <c r="F81" s="66">
        <v>268601056.26499999</v>
      </c>
      <c r="G81" s="98">
        <f>IFERROR(((E81/F81)-1)*100,IF(E81+F81&lt;&gt;0,100,0))</f>
        <v>60.328531804852403</v>
      </c>
    </row>
    <row r="82" spans="1:7" s="16" customFormat="1" ht="12" x14ac:dyDescent="0.2">
      <c r="A82" s="79" t="s">
        <v>55</v>
      </c>
      <c r="B82" s="67">
        <v>5177961.5142102102</v>
      </c>
      <c r="C82" s="66">
        <v>5223195.9419799801</v>
      </c>
      <c r="D82" s="98">
        <f>IFERROR(((B82/C82)-1)*100,IF(B82+C82&lt;&gt;0,100,0))</f>
        <v>-0.86602969278274378</v>
      </c>
      <c r="E82" s="66">
        <v>127383852.397332</v>
      </c>
      <c r="F82" s="66">
        <v>90307436.422443405</v>
      </c>
      <c r="G82" s="98">
        <f>IFERROR(((E82/F82)-1)*100,IF(E82+F82&lt;&gt;0,100,0))</f>
        <v>41.055772861773178</v>
      </c>
    </row>
    <row r="83" spans="1:7" s="32" customFormat="1" x14ac:dyDescent="0.2">
      <c r="A83" s="79" t="s">
        <v>94</v>
      </c>
      <c r="B83" s="98">
        <f>IFERROR(B81/B80/1000,)</f>
        <v>77.42611797546013</v>
      </c>
      <c r="C83" s="98">
        <f>IFERROR(C81/C80/1000,)</f>
        <v>104.59830144594595</v>
      </c>
      <c r="D83" s="98">
        <f>IFERROR(((B83/C83)-1)*100,IF(B83+C83&lt;&gt;0,100,0))</f>
        <v>-25.977652691165154</v>
      </c>
      <c r="E83" s="98">
        <f>IFERROR(E81/E80/1000,)</f>
        <v>82.720731832885122</v>
      </c>
      <c r="F83" s="98">
        <f>IFERROR(F81/F80/1000,)</f>
        <v>75.049191468287233</v>
      </c>
      <c r="G83" s="98">
        <f>IFERROR(((E83/F83)-1)*100,IF(E83+F83&lt;&gt;0,100,0))</f>
        <v>10.222016006447676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11854</v>
      </c>
      <c r="C86" s="64">
        <f>C68+C74+C80</f>
        <v>9995</v>
      </c>
      <c r="D86" s="98">
        <f>IFERROR(((B86/C86)-1)*100,IF(B86+C86&lt;&gt;0,100,0))</f>
        <v>18.599299649824918</v>
      </c>
      <c r="E86" s="64">
        <f>E68+E74+E80</f>
        <v>222286</v>
      </c>
      <c r="F86" s="64">
        <f>F68+F74+F80</f>
        <v>191548</v>
      </c>
      <c r="G86" s="98">
        <f>IFERROR(((E86/F86)-1)*100,IF(E86+F86&lt;&gt;0,100,0))</f>
        <v>16.047152671915143</v>
      </c>
    </row>
    <row r="87" spans="1:7" s="62" customFormat="1" ht="12" x14ac:dyDescent="0.2">
      <c r="A87" s="79" t="s">
        <v>54</v>
      </c>
      <c r="B87" s="64">
        <f t="shared" ref="B87:C87" si="1">B69+B75+B81</f>
        <v>719965890.551</v>
      </c>
      <c r="C87" s="64">
        <f t="shared" si="1"/>
        <v>870385848.58700001</v>
      </c>
      <c r="D87" s="98">
        <f>IFERROR(((B87/C87)-1)*100,IF(B87+C87&lt;&gt;0,100,0))</f>
        <v>-17.281985717046577</v>
      </c>
      <c r="E87" s="64">
        <f t="shared" ref="E87:F87" si="2">E69+E75+E81</f>
        <v>14916099453.810001</v>
      </c>
      <c r="F87" s="64">
        <f t="shared" si="2"/>
        <v>13932632959.624001</v>
      </c>
      <c r="G87" s="98">
        <f>IFERROR(((E87/F87)-1)*100,IF(E87+F87&lt;&gt;0,100,0))</f>
        <v>7.058726782195679</v>
      </c>
    </row>
    <row r="88" spans="1:7" s="62" customFormat="1" ht="12" x14ac:dyDescent="0.2">
      <c r="A88" s="79" t="s">
        <v>55</v>
      </c>
      <c r="B88" s="64">
        <f t="shared" ref="B88:C88" si="3">B70+B76+B82</f>
        <v>685822311.45303023</v>
      </c>
      <c r="C88" s="64">
        <f t="shared" si="3"/>
        <v>865695975.43154001</v>
      </c>
      <c r="D88" s="98">
        <f>IFERROR(((B88/C88)-1)*100,IF(B88+C88&lt;&gt;0,100,0))</f>
        <v>-20.777925401448783</v>
      </c>
      <c r="E88" s="64">
        <f t="shared" ref="E88:F88" si="4">E70+E76+E82</f>
        <v>14261368026.792171</v>
      </c>
      <c r="F88" s="64">
        <f t="shared" si="4"/>
        <v>13551450124.420193</v>
      </c>
      <c r="G88" s="98">
        <f>IFERROR(((E88/F88)-1)*100,IF(E88+F88&lt;&gt;0,100,0))</f>
        <v>5.2386858664865699</v>
      </c>
    </row>
    <row r="89" spans="1:7" s="63" customFormat="1" x14ac:dyDescent="0.2">
      <c r="A89" s="79" t="s">
        <v>95</v>
      </c>
      <c r="B89" s="98">
        <f>IFERROR((B75/B87)*100,IF(B75+B87&lt;&gt;0,100,0))</f>
        <v>60.772400837648576</v>
      </c>
      <c r="C89" s="98">
        <f>IFERROR((C75/C87)*100,IF(C75+C87&lt;&gt;0,100,0))</f>
        <v>72.165999644836319</v>
      </c>
      <c r="D89" s="98">
        <f>IFERROR(((B89/C89)-1)*100,IF(B89+C89&lt;&gt;0,100,0))</f>
        <v>-15.788042656183155</v>
      </c>
      <c r="E89" s="98">
        <f>IFERROR((E75/E87)*100,IF(E75+E87&lt;&gt;0,100,0))</f>
        <v>62.6180323380202</v>
      </c>
      <c r="F89" s="98">
        <f>IFERROR((F75/F87)*100,IF(F75+F87&lt;&gt;0,100,0))</f>
        <v>71.465926181828536</v>
      </c>
      <c r="G89" s="98">
        <f>IFERROR(((E89/F89)-1)*100,IF(E89+F89&lt;&gt;0,100,0))</f>
        <v>-12.380576753874173</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32822312.875999998</v>
      </c>
      <c r="C95" s="129">
        <v>36506817.693999998</v>
      </c>
      <c r="D95" s="65">
        <f>B95-C95</f>
        <v>-3684504.818</v>
      </c>
      <c r="E95" s="129">
        <v>644079861.477</v>
      </c>
      <c r="F95" s="129">
        <v>534829002.23199999</v>
      </c>
      <c r="G95" s="80">
        <f>E95-F95</f>
        <v>109250859.245</v>
      </c>
    </row>
    <row r="96" spans="1:7" s="16" customFormat="1" ht="13.5" x14ac:dyDescent="0.2">
      <c r="A96" s="79" t="s">
        <v>88</v>
      </c>
      <c r="B96" s="66">
        <v>30656436.660999998</v>
      </c>
      <c r="C96" s="129">
        <v>37301988.702</v>
      </c>
      <c r="D96" s="65">
        <f>B96-C96</f>
        <v>-6645552.0410000011</v>
      </c>
      <c r="E96" s="129">
        <v>713697327.05799997</v>
      </c>
      <c r="F96" s="129">
        <v>519387320.99000001</v>
      </c>
      <c r="G96" s="80">
        <f>E96-F96</f>
        <v>194310006.06799996</v>
      </c>
    </row>
    <row r="97" spans="1:7" s="28" customFormat="1" ht="12" x14ac:dyDescent="0.2">
      <c r="A97" s="81" t="s">
        <v>16</v>
      </c>
      <c r="B97" s="65">
        <f>B95-B96</f>
        <v>2165876.2149999999</v>
      </c>
      <c r="C97" s="65">
        <f>C95-C96</f>
        <v>-795171.00800000131</v>
      </c>
      <c r="D97" s="82"/>
      <c r="E97" s="65">
        <f>E95-E96</f>
        <v>-69617465.58099997</v>
      </c>
      <c r="F97" s="82">
        <f>F95-F96</f>
        <v>15441681.241999984</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700.70773040176005</v>
      </c>
      <c r="C104" s="131">
        <v>671.08583559144995</v>
      </c>
      <c r="D104" s="98">
        <f>IFERROR(((B104/C104)-1)*100,IF(B104+C104&lt;&gt;0,100,0))</f>
        <v>4.4140247400995092</v>
      </c>
      <c r="E104" s="84"/>
      <c r="F104" s="130">
        <v>712.808827266251</v>
      </c>
      <c r="G104" s="130">
        <v>691.63981985512999</v>
      </c>
    </row>
    <row r="105" spans="1:7" s="16" customFormat="1" ht="12" x14ac:dyDescent="0.2">
      <c r="A105" s="79" t="s">
        <v>50</v>
      </c>
      <c r="B105" s="130">
        <v>692.90602342031502</v>
      </c>
      <c r="C105" s="131">
        <v>664.47074792526996</v>
      </c>
      <c r="D105" s="98">
        <f>IFERROR(((B105/C105)-1)*100,IF(B105+C105&lt;&gt;0,100,0))</f>
        <v>4.2793871037710485</v>
      </c>
      <c r="E105" s="84"/>
      <c r="F105" s="130">
        <v>704.86430551103604</v>
      </c>
      <c r="G105" s="130">
        <v>684.358014290195</v>
      </c>
    </row>
    <row r="106" spans="1:7" s="16" customFormat="1" ht="12" x14ac:dyDescent="0.2">
      <c r="A106" s="79" t="s">
        <v>51</v>
      </c>
      <c r="B106" s="130">
        <v>731.29981541657696</v>
      </c>
      <c r="C106" s="131">
        <v>696.72658010360203</v>
      </c>
      <c r="D106" s="98">
        <f>IFERROR(((B106/C106)-1)*100,IF(B106+C106&lt;&gt;0,100,0))</f>
        <v>4.9622386026716425</v>
      </c>
      <c r="E106" s="84"/>
      <c r="F106" s="130">
        <v>743.97861605838</v>
      </c>
      <c r="G106" s="130">
        <v>719.27572732897795</v>
      </c>
    </row>
    <row r="107" spans="1:7" s="28" customFormat="1" ht="12" x14ac:dyDescent="0.2">
      <c r="A107" s="81" t="s">
        <v>52</v>
      </c>
      <c r="B107" s="85"/>
      <c r="C107" s="84"/>
      <c r="D107" s="86"/>
      <c r="E107" s="84"/>
      <c r="F107" s="71"/>
      <c r="G107" s="71"/>
    </row>
    <row r="108" spans="1:7" s="16" customFormat="1" ht="12" x14ac:dyDescent="0.2">
      <c r="A108" s="79" t="s">
        <v>56</v>
      </c>
      <c r="B108" s="130">
        <v>560.13949984040198</v>
      </c>
      <c r="C108" s="131">
        <v>509.476798007463</v>
      </c>
      <c r="D108" s="98">
        <f>IFERROR(((B108/C108)-1)*100,IF(B108+C108&lt;&gt;0,100,0))</f>
        <v>9.9440645837216124</v>
      </c>
      <c r="E108" s="84"/>
      <c r="F108" s="130">
        <v>570.54249820656105</v>
      </c>
      <c r="G108" s="130">
        <v>560.13949984040198</v>
      </c>
    </row>
    <row r="109" spans="1:7" s="16" customFormat="1" ht="12" x14ac:dyDescent="0.2">
      <c r="A109" s="79" t="s">
        <v>57</v>
      </c>
      <c r="B109" s="130">
        <v>719.24555765187699</v>
      </c>
      <c r="C109" s="131">
        <v>641.10716228720901</v>
      </c>
      <c r="D109" s="98">
        <f>IFERROR(((B109/C109)-1)*100,IF(B109+C109&lt;&gt;0,100,0))</f>
        <v>12.188039685269159</v>
      </c>
      <c r="E109" s="84"/>
      <c r="F109" s="130">
        <v>734.37221302210003</v>
      </c>
      <c r="G109" s="130">
        <v>719.24555765187699</v>
      </c>
    </row>
    <row r="110" spans="1:7" s="16" customFormat="1" ht="12" x14ac:dyDescent="0.2">
      <c r="A110" s="79" t="s">
        <v>59</v>
      </c>
      <c r="B110" s="130">
        <v>800.69498080673804</v>
      </c>
      <c r="C110" s="131">
        <v>744.49943852486001</v>
      </c>
      <c r="D110" s="98">
        <f>IFERROR(((B110/C110)-1)*100,IF(B110+C110&lt;&gt;0,100,0))</f>
        <v>7.5480973354691949</v>
      </c>
      <c r="E110" s="84"/>
      <c r="F110" s="130">
        <v>815.24602226983404</v>
      </c>
      <c r="G110" s="130">
        <v>794.29884631668597</v>
      </c>
    </row>
    <row r="111" spans="1:7" s="16" customFormat="1" ht="12" x14ac:dyDescent="0.2">
      <c r="A111" s="79" t="s">
        <v>58</v>
      </c>
      <c r="B111" s="130">
        <v>725.57856062549695</v>
      </c>
      <c r="C111" s="131">
        <v>729.12523107463801</v>
      </c>
      <c r="D111" s="98">
        <f>IFERROR(((B111/C111)-1)*100,IF(B111+C111&lt;&gt;0,100,0))</f>
        <v>-0.48642816048399817</v>
      </c>
      <c r="E111" s="84"/>
      <c r="F111" s="130">
        <v>737.91954067896302</v>
      </c>
      <c r="G111" s="130">
        <v>703.58098684472498</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4">
        <v>0</v>
      </c>
      <c r="C119" s="66">
        <v>0</v>
      </c>
      <c r="D119" s="98">
        <f>IFERROR(((B119/C119)-1)*100,IF(B119+C119&lt;&gt;0,100,0))</f>
        <v>0</v>
      </c>
      <c r="E119" s="78">
        <v>0</v>
      </c>
      <c r="F119" s="66">
        <v>0</v>
      </c>
      <c r="G119" s="98">
        <f>IFERROR(((E119/F119)-1)*100,IF(E119+F119&lt;&gt;0,100,0))</f>
        <v>0</v>
      </c>
    </row>
    <row r="120" spans="1:7" s="16" customFormat="1" ht="12" x14ac:dyDescent="0.2">
      <c r="A120" s="79" t="s">
        <v>72</v>
      </c>
      <c r="B120" s="67">
        <v>251</v>
      </c>
      <c r="C120" s="66">
        <v>97</v>
      </c>
      <c r="D120" s="98">
        <f>IFERROR(((B120/C120)-1)*100,IF(B120+C120&lt;&gt;0,100,0))</f>
        <v>158.76288659793815</v>
      </c>
      <c r="E120" s="66">
        <v>7401</v>
      </c>
      <c r="F120" s="66">
        <v>4820</v>
      </c>
      <c r="G120" s="98">
        <f>IFERROR(((E120/F120)-1)*100,IF(E120+F120&lt;&gt;0,100,0))</f>
        <v>53.547717842323664</v>
      </c>
    </row>
    <row r="121" spans="1:7" s="16" customFormat="1" ht="12" x14ac:dyDescent="0.2">
      <c r="A121" s="79" t="s">
        <v>74</v>
      </c>
      <c r="B121" s="67">
        <v>6</v>
      </c>
      <c r="C121" s="66">
        <v>2</v>
      </c>
      <c r="D121" s="98">
        <f>IFERROR(((B121/C121)-1)*100,IF(B121+C121&lt;&gt;0,100,0))</f>
        <v>200</v>
      </c>
      <c r="E121" s="66">
        <v>205</v>
      </c>
      <c r="F121" s="66">
        <v>180</v>
      </c>
      <c r="G121" s="98">
        <f>IFERROR(((E121/F121)-1)*100,IF(E121+F121&lt;&gt;0,100,0))</f>
        <v>13.888888888888884</v>
      </c>
    </row>
    <row r="122" spans="1:7" s="28" customFormat="1" ht="12" x14ac:dyDescent="0.2">
      <c r="A122" s="81" t="s">
        <v>34</v>
      </c>
      <c r="B122" s="82">
        <f>SUM(B119:B121)</f>
        <v>257</v>
      </c>
      <c r="C122" s="82">
        <f>SUM(C119:C121)</f>
        <v>99</v>
      </c>
      <c r="D122" s="98">
        <f>IFERROR(((B122/C122)-1)*100,IF(B122+C122&lt;&gt;0,100,0))</f>
        <v>159.59595959595961</v>
      </c>
      <c r="E122" s="82">
        <f>SUM(E119:E121)</f>
        <v>7606</v>
      </c>
      <c r="F122" s="82">
        <f>SUM(F119:F121)</f>
        <v>5000</v>
      </c>
      <c r="G122" s="98">
        <f>IFERROR(((E122/F122)-1)*100,IF(E122+F122&lt;&gt;0,100,0))</f>
        <v>52.120000000000012</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9</v>
      </c>
      <c r="C125" s="66">
        <v>9</v>
      </c>
      <c r="D125" s="98">
        <f>IFERROR(((B125/C125)-1)*100,IF(B125+C125&lt;&gt;0,100,0))</f>
        <v>0</v>
      </c>
      <c r="E125" s="66">
        <v>711</v>
      </c>
      <c r="F125" s="66">
        <v>637</v>
      </c>
      <c r="G125" s="98">
        <f>IFERROR(((E125/F125)-1)*100,IF(E125+F125&lt;&gt;0,100,0))</f>
        <v>11.616954474097341</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9</v>
      </c>
      <c r="C127" s="82">
        <f>SUM(C125:C126)</f>
        <v>9</v>
      </c>
      <c r="D127" s="98">
        <f>IFERROR(((B127/C127)-1)*100,IF(B127+C127&lt;&gt;0,100,0))</f>
        <v>0</v>
      </c>
      <c r="E127" s="82">
        <f>SUM(E125:E126)</f>
        <v>711</v>
      </c>
      <c r="F127" s="82">
        <f>SUM(F125:F126)</f>
        <v>637</v>
      </c>
      <c r="G127" s="98">
        <f>IFERROR(((E127/F127)-1)*100,IF(E127+F127&lt;&gt;0,100,0))</f>
        <v>11.616954474097341</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4">
        <v>0</v>
      </c>
      <c r="C130" s="66">
        <v>0</v>
      </c>
      <c r="D130" s="98">
        <f>IFERROR(((B130/C130)-1)*100,IF(B130+C130&lt;&gt;0,100,0))</f>
        <v>0</v>
      </c>
      <c r="E130" s="78">
        <v>0</v>
      </c>
      <c r="F130" s="66">
        <v>0</v>
      </c>
      <c r="G130" s="98">
        <f>IFERROR(((E130/F130)-1)*100,IF(E130+F130&lt;&gt;0,100,0))</f>
        <v>0</v>
      </c>
    </row>
    <row r="131" spans="1:7" s="16" customFormat="1" ht="12" x14ac:dyDescent="0.2">
      <c r="A131" s="79" t="s">
        <v>72</v>
      </c>
      <c r="B131" s="67">
        <v>84534</v>
      </c>
      <c r="C131" s="66">
        <v>31493</v>
      </c>
      <c r="D131" s="98">
        <f>IFERROR(((B131/C131)-1)*100,IF(B131+C131&lt;&gt;0,100,0))</f>
        <v>168.42155399612611</v>
      </c>
      <c r="E131" s="66">
        <v>6248842</v>
      </c>
      <c r="F131" s="66">
        <v>4793016</v>
      </c>
      <c r="G131" s="98">
        <f>IFERROR(((E131/F131)-1)*100,IF(E131+F131&lt;&gt;0,100,0))</f>
        <v>30.373902361268978</v>
      </c>
    </row>
    <row r="132" spans="1:7" s="16" customFormat="1" ht="12" x14ac:dyDescent="0.2">
      <c r="A132" s="79" t="s">
        <v>74</v>
      </c>
      <c r="B132" s="67">
        <v>49</v>
      </c>
      <c r="C132" s="66">
        <v>2</v>
      </c>
      <c r="D132" s="98">
        <f>IFERROR(((B132/C132)-1)*100,IF(B132+C132&lt;&gt;0,100,0))</f>
        <v>2350</v>
      </c>
      <c r="E132" s="66">
        <v>13007</v>
      </c>
      <c r="F132" s="66">
        <v>10198</v>
      </c>
      <c r="G132" s="98">
        <f>IFERROR(((E132/F132)-1)*100,IF(E132+F132&lt;&gt;0,100,0))</f>
        <v>27.544616591488523</v>
      </c>
    </row>
    <row r="133" spans="1:7" s="16" customFormat="1" ht="12" x14ac:dyDescent="0.2">
      <c r="A133" s="81" t="s">
        <v>34</v>
      </c>
      <c r="B133" s="82">
        <f>SUM(B130:B132)</f>
        <v>84583</v>
      </c>
      <c r="C133" s="82">
        <f>SUM(C130:C132)</f>
        <v>31495</v>
      </c>
      <c r="D133" s="98">
        <f>IFERROR(((B133/C133)-1)*100,IF(B133+C133&lt;&gt;0,100,0))</f>
        <v>168.56008890300046</v>
      </c>
      <c r="E133" s="82">
        <f>SUM(E130:E132)</f>
        <v>6261849</v>
      </c>
      <c r="F133" s="82">
        <f>SUM(F130:F132)</f>
        <v>4803214</v>
      </c>
      <c r="G133" s="98">
        <f>IFERROR(((E133/F133)-1)*100,IF(E133+F133&lt;&gt;0,100,0))</f>
        <v>30.367895330085236</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567</v>
      </c>
      <c r="C136" s="66">
        <v>6255</v>
      </c>
      <c r="D136" s="98">
        <f>IFERROR(((B136/C136)-1)*100,)</f>
        <v>-90.93525179856114</v>
      </c>
      <c r="E136" s="66">
        <v>387951</v>
      </c>
      <c r="F136" s="66">
        <v>473440</v>
      </c>
      <c r="G136" s="98">
        <f>IFERROR(((E136/F136)-1)*100,)</f>
        <v>-18.056987157823588</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567</v>
      </c>
      <c r="C138" s="82">
        <f>SUM(C136:C137)</f>
        <v>6255</v>
      </c>
      <c r="D138" s="98">
        <f>IFERROR(((B138/C138)-1)*100,)</f>
        <v>-90.93525179856114</v>
      </c>
      <c r="E138" s="82">
        <f>SUM(E136:E137)</f>
        <v>387951</v>
      </c>
      <c r="F138" s="82">
        <f>SUM(F136:F137)</f>
        <v>473440</v>
      </c>
      <c r="G138" s="98">
        <f>IFERROR(((E138/F138)-1)*100,)</f>
        <v>-18.056987157823588</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4">
        <v>0</v>
      </c>
      <c r="C141" s="66">
        <v>0</v>
      </c>
      <c r="D141" s="98">
        <f>IFERROR(((B141/C141)-1)*100,IF(B141+C141&lt;&gt;0,100,0))</f>
        <v>0</v>
      </c>
      <c r="E141" s="78">
        <v>0</v>
      </c>
      <c r="F141" s="66">
        <v>0</v>
      </c>
      <c r="G141" s="98">
        <f>IFERROR(((E141/F141)-1)*100,IF(E141+F141&lt;&gt;0,100,0))</f>
        <v>0</v>
      </c>
    </row>
    <row r="142" spans="1:7" s="32" customFormat="1" x14ac:dyDescent="0.2">
      <c r="A142" s="79" t="s">
        <v>72</v>
      </c>
      <c r="B142" s="67">
        <v>8079109.64549</v>
      </c>
      <c r="C142" s="66">
        <v>3379254.71582</v>
      </c>
      <c r="D142" s="98">
        <f>IFERROR(((B142/C142)-1)*100,IF(B142+C142&lt;&gt;0,100,0))</f>
        <v>139.0796292350382</v>
      </c>
      <c r="E142" s="66">
        <v>582181721.79583001</v>
      </c>
      <c r="F142" s="66">
        <v>473087628.15057999</v>
      </c>
      <c r="G142" s="98">
        <f>IFERROR(((E142/F142)-1)*100,IF(E142+F142&lt;&gt;0,100,0))</f>
        <v>23.060018303950702</v>
      </c>
    </row>
    <row r="143" spans="1:7" s="32" customFormat="1" x14ac:dyDescent="0.2">
      <c r="A143" s="79" t="s">
        <v>74</v>
      </c>
      <c r="B143" s="67">
        <v>228649.59</v>
      </c>
      <c r="C143" s="66">
        <v>13333.65</v>
      </c>
      <c r="D143" s="98">
        <f>IFERROR(((B143/C143)-1)*100,IF(B143+C143&lt;&gt;0,100,0))</f>
        <v>1614.8311977590531</v>
      </c>
      <c r="E143" s="66">
        <v>63998326.600000001</v>
      </c>
      <c r="F143" s="66">
        <v>55105146.799999997</v>
      </c>
      <c r="G143" s="98">
        <f>IFERROR(((E143/F143)-1)*100,IF(E143+F143&lt;&gt;0,100,0))</f>
        <v>16.138564755624607</v>
      </c>
    </row>
    <row r="144" spans="1:7" s="16" customFormat="1" ht="12" x14ac:dyDescent="0.2">
      <c r="A144" s="81" t="s">
        <v>34</v>
      </c>
      <c r="B144" s="82">
        <f>SUM(B141:B143)</f>
        <v>8307759.2354899999</v>
      </c>
      <c r="C144" s="82">
        <f>SUM(C141:C143)</f>
        <v>3392588.3658199999</v>
      </c>
      <c r="D144" s="98">
        <f>IFERROR(((B144/C144)-1)*100,IF(B144+C144&lt;&gt;0,100,0))</f>
        <v>144.87967120296324</v>
      </c>
      <c r="E144" s="82">
        <f>SUM(E141:E143)</f>
        <v>646180048.39583004</v>
      </c>
      <c r="F144" s="82">
        <f>SUM(F141:F143)</f>
        <v>528192774.95058</v>
      </c>
      <c r="G144" s="98">
        <f>IFERROR(((E144/F144)-1)*100,IF(E144+F144&lt;&gt;0,100,0))</f>
        <v>22.337918850989482</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1699.6769999999999</v>
      </c>
      <c r="C147" s="66">
        <v>5752.2</v>
      </c>
      <c r="D147" s="98">
        <f>IFERROR(((B147/C147)-1)*100,IF(B147+C147&lt;&gt;0,100,0))</f>
        <v>-70.451705434442474</v>
      </c>
      <c r="E147" s="66">
        <v>625893.68281999999</v>
      </c>
      <c r="F147" s="66">
        <v>551728.46143000002</v>
      </c>
      <c r="G147" s="98">
        <f>IFERROR(((E147/F147)-1)*100,IF(E147+F147&lt;&gt;0,100,0))</f>
        <v>13.442341038157512</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1699.6769999999999</v>
      </c>
      <c r="C149" s="82">
        <f>SUM(C147:C148)</f>
        <v>5752.2</v>
      </c>
      <c r="D149" s="98">
        <f>IFERROR(((B149/C149)-1)*100,IF(B149+C149&lt;&gt;0,100,0))</f>
        <v>-70.451705434442474</v>
      </c>
      <c r="E149" s="82">
        <f>SUM(E147:E148)</f>
        <v>625893.68281999999</v>
      </c>
      <c r="F149" s="82">
        <f>SUM(F147:F148)</f>
        <v>551728.46143000002</v>
      </c>
      <c r="G149" s="98">
        <f>IFERROR(((E149/F149)-1)*100,IF(E149+F149&lt;&gt;0,100,0))</f>
        <v>13.442341038157512</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4">
        <v>0</v>
      </c>
      <c r="C152" s="66">
        <v>0</v>
      </c>
      <c r="D152" s="98">
        <f>IFERROR(((B152/C152)-1)*100,IF(B152+C152&lt;&gt;0,100,0))</f>
        <v>0</v>
      </c>
      <c r="E152" s="78"/>
      <c r="F152" s="78"/>
      <c r="G152" s="65"/>
    </row>
    <row r="153" spans="1:7" s="16" customFormat="1" ht="12" x14ac:dyDescent="0.2">
      <c r="A153" s="79" t="s">
        <v>72</v>
      </c>
      <c r="B153" s="67">
        <v>934983</v>
      </c>
      <c r="C153" s="66">
        <v>764395</v>
      </c>
      <c r="D153" s="98">
        <f>IFERROR(((B153/C153)-1)*100,IF(B153+C153&lt;&gt;0,100,0))</f>
        <v>22.316734149229124</v>
      </c>
      <c r="E153" s="78"/>
      <c r="F153" s="78"/>
      <c r="G153" s="65"/>
    </row>
    <row r="154" spans="1:7" s="16" customFormat="1" ht="12" x14ac:dyDescent="0.2">
      <c r="A154" s="79" t="s">
        <v>74</v>
      </c>
      <c r="B154" s="67">
        <v>2433</v>
      </c>
      <c r="C154" s="66">
        <v>2449</v>
      </c>
      <c r="D154" s="98">
        <f>IFERROR(((B154/C154)-1)*100,IF(B154+C154&lt;&gt;0,100,0))</f>
        <v>-0.65332788893426308</v>
      </c>
      <c r="E154" s="78"/>
      <c r="F154" s="78"/>
      <c r="G154" s="65"/>
    </row>
    <row r="155" spans="1:7" s="28" customFormat="1" ht="12" x14ac:dyDescent="0.2">
      <c r="A155" s="81" t="s">
        <v>34</v>
      </c>
      <c r="B155" s="82">
        <f>SUM(B152:B154)</f>
        <v>937416</v>
      </c>
      <c r="C155" s="82">
        <f>SUM(C152:C154)</f>
        <v>766844</v>
      </c>
      <c r="D155" s="98">
        <f>IFERROR(((B155/C155)-1)*100,IF(B155+C155&lt;&gt;0,100,0))</f>
        <v>22.243376749377973</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274524</v>
      </c>
      <c r="C158" s="66">
        <v>114402</v>
      </c>
      <c r="D158" s="98">
        <f>IFERROR(((B158/C158)-1)*100,IF(B158+C158&lt;&gt;0,100,0))</f>
        <v>139.96433628782711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274524</v>
      </c>
      <c r="C160" s="82">
        <f>SUM(C158:C159)</f>
        <v>114402</v>
      </c>
      <c r="D160" s="98">
        <f>IFERROR(((B160/C160)-1)*100,IF(B160+C160&lt;&gt;0,100,0))</f>
        <v>139.96433628782711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8376</v>
      </c>
      <c r="C168" s="113">
        <v>10901</v>
      </c>
      <c r="D168" s="111">
        <f>IFERROR(((B168/C168)-1)*100,IF(B168+C168&lt;&gt;0,100,0))</f>
        <v>-23.163012567654341</v>
      </c>
      <c r="E168" s="113">
        <v>195989</v>
      </c>
      <c r="F168" s="113">
        <v>150340</v>
      </c>
      <c r="G168" s="111">
        <f>IFERROR(((E168/F168)-1)*100,IF(E168+F168&lt;&gt;0,100,0))</f>
        <v>30.363841958228011</v>
      </c>
    </row>
    <row r="169" spans="1:7" x14ac:dyDescent="0.2">
      <c r="A169" s="101" t="s">
        <v>32</v>
      </c>
      <c r="B169" s="112">
        <v>68208</v>
      </c>
      <c r="C169" s="113">
        <v>69249</v>
      </c>
      <c r="D169" s="111">
        <f t="shared" ref="D169:D171" si="5">IFERROR(((B169/C169)-1)*100,IF(B169+C169&lt;&gt;0,100,0))</f>
        <v>-1.5032708053545951</v>
      </c>
      <c r="E169" s="113">
        <v>1190301</v>
      </c>
      <c r="F169" s="113">
        <v>1095749</v>
      </c>
      <c r="G169" s="111">
        <f>IFERROR(((E169/F169)-1)*100,IF(E169+F169&lt;&gt;0,100,0))</f>
        <v>8.6289834624535331</v>
      </c>
    </row>
    <row r="170" spans="1:7" x14ac:dyDescent="0.2">
      <c r="A170" s="101" t="s">
        <v>92</v>
      </c>
      <c r="B170" s="112">
        <v>18940838</v>
      </c>
      <c r="C170" s="113">
        <v>16081027</v>
      </c>
      <c r="D170" s="111">
        <f t="shared" si="5"/>
        <v>17.783758462690223</v>
      </c>
      <c r="E170" s="113">
        <v>312628202</v>
      </c>
      <c r="F170" s="113">
        <v>274769856</v>
      </c>
      <c r="G170" s="111">
        <f>IFERROR(((E170/F170)-1)*100,IF(E170+F170&lt;&gt;0,100,0))</f>
        <v>13.778202074684632</v>
      </c>
    </row>
    <row r="171" spans="1:7" x14ac:dyDescent="0.2">
      <c r="A171" s="101" t="s">
        <v>93</v>
      </c>
      <c r="B171" s="112">
        <v>138388</v>
      </c>
      <c r="C171" s="113">
        <v>101787</v>
      </c>
      <c r="D171" s="111">
        <f t="shared" si="5"/>
        <v>35.958422981323743</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268</v>
      </c>
      <c r="C174" s="113">
        <v>583</v>
      </c>
      <c r="D174" s="111">
        <f t="shared" ref="D174:D177" si="6">IFERROR(((B174/C174)-1)*100,IF(B174+C174&lt;&gt;0,100,0))</f>
        <v>-54.030874785591763</v>
      </c>
      <c r="E174" s="113">
        <v>9200</v>
      </c>
      <c r="F174" s="113">
        <v>14574</v>
      </c>
      <c r="G174" s="111">
        <f t="shared" ref="G174" si="7">IFERROR(((E174/F174)-1)*100,IF(E174+F174&lt;&gt;0,100,0))</f>
        <v>-36.873885000686158</v>
      </c>
    </row>
    <row r="175" spans="1:7" x14ac:dyDescent="0.2">
      <c r="A175" s="101" t="s">
        <v>32</v>
      </c>
      <c r="B175" s="112">
        <v>5391</v>
      </c>
      <c r="C175" s="113">
        <v>8840</v>
      </c>
      <c r="D175" s="111">
        <f t="shared" si="6"/>
        <v>-39.015837104072389</v>
      </c>
      <c r="E175" s="113">
        <v>101074</v>
      </c>
      <c r="F175" s="113">
        <v>155432</v>
      </c>
      <c r="G175" s="111">
        <f t="shared" ref="G175" si="8">IFERROR(((E175/F175)-1)*100,IF(E175+F175&lt;&gt;0,100,0))</f>
        <v>-34.972206495444958</v>
      </c>
    </row>
    <row r="176" spans="1:7" x14ac:dyDescent="0.2">
      <c r="A176" s="101" t="s">
        <v>92</v>
      </c>
      <c r="B176" s="112">
        <v>54076</v>
      </c>
      <c r="C176" s="113">
        <v>51175</v>
      </c>
      <c r="D176" s="111">
        <f t="shared" si="6"/>
        <v>5.6687835857352153</v>
      </c>
      <c r="E176" s="113">
        <v>830504</v>
      </c>
      <c r="F176" s="113">
        <v>2864677</v>
      </c>
      <c r="G176" s="111">
        <f t="shared" ref="G176" si="9">IFERROR(((E176/F176)-1)*100,IF(E176+F176&lt;&gt;0,100,0))</f>
        <v>-71.008808322892946</v>
      </c>
    </row>
    <row r="177" spans="1:7" x14ac:dyDescent="0.2">
      <c r="A177" s="101" t="s">
        <v>93</v>
      </c>
      <c r="B177" s="112">
        <v>42898</v>
      </c>
      <c r="C177" s="113">
        <v>59304</v>
      </c>
      <c r="D177" s="111">
        <f t="shared" si="6"/>
        <v>-27.664238499932548</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2020-05-25T06:00:00+00:00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D191CB30-19D1-4D7D-A092-7803F4D3C755}"/>
</file>

<file path=customXml/itemProps2.xml><?xml version="1.0" encoding="utf-8"?>
<ds:datastoreItem xmlns:ds="http://schemas.openxmlformats.org/officeDocument/2006/customXml" ds:itemID="{C8D6DB48-DC4E-4073-8D2C-E680EEB37BDD}"/>
</file>

<file path=customXml/itemProps3.xml><?xml version="1.0" encoding="utf-8"?>
<ds:datastoreItem xmlns:ds="http://schemas.openxmlformats.org/officeDocument/2006/customXml" ds:itemID="{7E210CDA-DDF1-47F5-B5A6-199E0D1996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2020-05-25T06:17:12Z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