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<sst xmlns="http://schemas.openxmlformats.org/spreadsheetml/2006/main" count="265" uniqueCount="100">
  <si>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</si>
  <si>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</si>
  <si>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</si>
  <si>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</si>
  <si>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</si>
  <si>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</si>
  <si>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</si>
  <si>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</si>
  <si>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</si>
  <si>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</si>
  <si>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</si>
  <si>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</si>
  <si>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</si>
  <si>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</si>
  <si>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</si>
  <si>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</si>
  <si>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</si>
  <si>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</si>
  <si>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</si>
  <si>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</si>
  <si>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</si>
  <si>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</si>
  <si>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</si>
  <si>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</si>
  <si>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</si>
  <si>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</si>
  <si>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</si>
  <si>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</si>
  <si>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</si>
  <si>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</si>
  <si>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</si>
  <si>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</si>
  <si>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</si>
  <si>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</si>
  <si>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</si>
  <si>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</si>
  <si>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</si>
  <si>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</si>
  <si>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</si>
  <si>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</si>
  <si>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</si>
  <si>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</si>
  <si>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</si>
  <si>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</si>
  <si>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</si>
  <si>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</si>
  <si>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</si>
  <si>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</si>
  <si>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</si>
  <si>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</si>
  <si>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</si>
  <si>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</si>
  <si>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</si>
  <si>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</si>
  <si>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</si>
  <si>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</si>
  <si>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</si>
  <si>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</si>
  <si>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</si>
  <si>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</si>
  <si>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</si>
  <si>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</si>
  <si>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</si>
  <si>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</si>
  <si>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</si>
  <si>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</si>
  <si>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</si>
  <si>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</si>
  <si>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</si>
  <si>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</si>
  <si>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</si>
  <si>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</si>
  <si>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</si>
  <si>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</si>
  <si>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</si>
  <si>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</si>
  <si>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</si>
  <si>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</si>
  <si>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</si>
  <si>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</si>
  <si>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</si>
  <si>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</si>
  <si>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</si>
  <si>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</si>
  <si>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</si>
  <si>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</si>
  <si>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</si>
  <si>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</si>
  <si>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</si>
  <si>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</si>
  <si>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</si>
  <si>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</si>
  <si>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</si>
  <si>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</si>
  <si>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</si>
  <si>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</si>
  <si>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</si>
  <si>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26 June 2020</t>
  </si>
  <si>
    <t>26.06.2020</t>
  </si>
  <si>
    <t>28.06.2019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</si>
</sst>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1765753</v>
      </c>
      <c r="C11" s="67">
        <v>1230371</v>
      </c>
      <c r="D11" s="98">
        <f>IFERROR(((B11/C11)-1)*100,IF(B11+C11&lt;&gt;0,100,0))</f>
        <v>43.513866955576816</v>
      </c>
      <c r="E11" s="67">
        <v>49232041</v>
      </c>
      <c r="F11" s="67">
        <v>35167130</v>
      </c>
      <c r="G11" s="98">
        <f>IFERROR(((E11/F11)-1)*100,IF(E11+F11&lt;&gt;0,100,0))</f>
        <v>39.994480641439893</v>
      </c>
    </row>
    <row r="12" spans="1:7" s="16" customFormat="1" ht="12" x14ac:dyDescent="0.2">
      <c r="A12" s="64" t="s">
        <v>9</v>
      </c>
      <c r="B12" s="67">
        <v>3075353.85</v>
      </c>
      <c r="C12" s="67">
        <v>1322557.733</v>
      </c>
      <c r="D12" s="98">
        <f>IFERROR(((B12/C12)-1)*100,IF(B12+C12&lt;&gt;0,100,0))</f>
        <v>132.53078283577659</v>
      </c>
      <c r="E12" s="67">
        <v>60257724.807999998</v>
      </c>
      <c r="F12" s="67">
        <v>37686044.420999996</v>
      </c>
      <c r="G12" s="98">
        <f>IFERROR(((E12/F12)-1)*100,IF(E12+F12&lt;&gt;0,100,0))</f>
        <v>59.894002498235821</v>
      </c>
    </row>
    <row r="13" spans="1:7" s="16" customFormat="1" ht="12" x14ac:dyDescent="0.2">
      <c r="A13" s="64" t="s">
        <v>10</v>
      </c>
      <c r="B13" s="67">
        <v>102773032.050938</v>
      </c>
      <c r="C13" s="67">
        <v>80636951.333819896</v>
      </c>
      <c r="D13" s="98">
        <f>IFERROR(((B13/C13)-1)*100,IF(B13+C13&lt;&gt;0,100,0))</f>
        <v>27.451534750463736</v>
      </c>
      <c r="E13" s="67">
        <v>3001936114.28404</v>
      </c>
      <c r="F13" s="67">
        <v>2433963453.4966698</v>
      </c>
      <c r="G13" s="98">
        <f>IFERROR(((E13/F13)-1)*100,IF(E13+F13&lt;&gt;0,100,0))</f>
        <v>23.335299466859773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351</v>
      </c>
      <c r="C16" s="67">
        <v>528</v>
      </c>
      <c r="D16" s="98">
        <f>IFERROR(((B16/C16)-1)*100,IF(B16+C16&lt;&gt;0,100,0))</f>
        <v>-33.522727272727273</v>
      </c>
      <c r="E16" s="67">
        <v>12008</v>
      </c>
      <c r="F16" s="67">
        <v>18908</v>
      </c>
      <c r="G16" s="98">
        <f>IFERROR(((E16/F16)-1)*100,IF(E16+F16&lt;&gt;0,100,0))</f>
        <v>-36.492489951343345</v>
      </c>
    </row>
    <row r="17" spans="1:7" s="16" customFormat="1" ht="12" x14ac:dyDescent="0.2">
      <c r="A17" s="64" t="s">
        <v>9</v>
      </c>
      <c r="B17" s="67">
        <v>173700.196</v>
      </c>
      <c r="C17" s="67">
        <v>162463.24</v>
      </c>
      <c r="D17" s="98">
        <f>IFERROR(((B17/C17)-1)*100,IF(B17+C17&lt;&gt;0,100,0))</f>
        <v>6.9166144907611082</v>
      </c>
      <c r="E17" s="67">
        <v>5784355.0240000002</v>
      </c>
      <c r="F17" s="67">
        <v>3683255.048</v>
      </c>
      <c r="G17" s="98">
        <f>IFERROR(((E17/F17)-1)*100,IF(E17+F17&lt;&gt;0,100,0))</f>
        <v>57.044650685835443</v>
      </c>
    </row>
    <row r="18" spans="1:7" s="16" customFormat="1" ht="12" x14ac:dyDescent="0.2">
      <c r="A18" s="64" t="s">
        <v>10</v>
      </c>
      <c r="B18" s="67">
        <v>7032503.0342188403</v>
      </c>
      <c r="C18" s="67">
        <v>6309502.3531549396</v>
      </c>
      <c r="D18" s="98">
        <f>IFERROR(((B18/C18)-1)*100,IF(B18+C18&lt;&gt;0,100,0))</f>
        <v>11.458917686311331</v>
      </c>
      <c r="E18" s="67">
        <v>195134837.049871</v>
      </c>
      <c r="F18" s="67">
        <v>132234373.249375</v>
      </c>
      <c r="G18" s="98">
        <f>IFERROR(((E18/F18)-1)*100,IF(E18+F18&lt;&gt;0,100,0))</f>
        <v>47.567407970297396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17434147.535009999</v>
      </c>
      <c r="C24" s="66">
        <v>16694241.35438</v>
      </c>
      <c r="D24" s="65">
        <f>B24-C24</f>
        <v>739906.18062999845</v>
      </c>
      <c r="E24" s="67">
        <v>491931365.32567</v>
      </c>
      <c r="F24" s="67">
        <v>462215677.6408</v>
      </c>
      <c r="G24" s="65">
        <f>E24-F24</f>
        <v>29715687.684870005</v>
      </c>
    </row>
    <row r="25" spans="1:7" s="16" customFormat="1" ht="12" x14ac:dyDescent="0.2">
      <c r="A25" s="68" t="s">
        <v>15</v>
      </c>
      <c r="B25" s="66">
        <v>18979861.353119999</v>
      </c>
      <c r="C25" s="66">
        <v>16001015.75468</v>
      </c>
      <c r="D25" s="65">
        <f>B25-C25</f>
        <v>2978845.5984399989</v>
      </c>
      <c r="E25" s="67">
        <v>542502538.47323</v>
      </c>
      <c r="F25" s="67">
        <v>491466340.10800999</v>
      </c>
      <c r="G25" s="65">
        <f>E25-F25</f>
        <v>51036198.36522001</v>
      </c>
    </row>
    <row r="26" spans="1:7" s="28" customFormat="1" ht="12" x14ac:dyDescent="0.2">
      <c r="A26" s="69" t="s">
        <v>16</v>
      </c>
      <c r="B26" s="70">
        <f>B24-B25</f>
        <v>-1545713.8181100003</v>
      </c>
      <c r="C26" s="70">
        <f>C24-C25</f>
        <v>693225.59970000014</v>
      </c>
      <c r="D26" s="70"/>
      <c r="E26" s="70">
        <f>E24-E25</f>
        <v>-50571173.14756</v>
      </c>
      <c r="F26" s="70">
        <f>F24-F25</f>
        <v>-29250662.467209995</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53648.049958540003</v>
      </c>
      <c r="C33" s="126">
        <v>58203.837818009997</v>
      </c>
      <c r="D33" s="98">
        <f t="shared" ref="D33:D42" si="0">IFERROR(((B33/C33)-1)*100,IF(B33+C33&lt;&gt;0,100,0))</f>
        <v>-7.8272980447009255</v>
      </c>
      <c r="E33" s="64"/>
      <c r="F33" s="126">
        <v>55635.95</v>
      </c>
      <c r="G33" s="126">
        <v>53632.34</v>
      </c>
    </row>
    <row r="34" spans="1:7" s="16" customFormat="1" ht="12" x14ac:dyDescent="0.2">
      <c r="A34" s="64" t="s">
        <v>23</v>
      </c>
      <c r="B34" s="126">
        <v>56112.90474867</v>
      </c>
      <c r="C34" s="126">
        <v>71328.618696990001</v>
      </c>
      <c r="D34" s="98">
        <f t="shared" si="0"/>
        <v>-21.331850001130181</v>
      </c>
      <c r="E34" s="64"/>
      <c r="F34" s="126">
        <v>58582.84</v>
      </c>
      <c r="G34" s="126">
        <v>55904.54</v>
      </c>
    </row>
    <row r="35" spans="1:7" s="16" customFormat="1" ht="12" x14ac:dyDescent="0.2">
      <c r="A35" s="64" t="s">
        <v>24</v>
      </c>
      <c r="B35" s="126">
        <v>35847.40805582</v>
      </c>
      <c r="C35" s="126">
        <v>48114.926758369998</v>
      </c>
      <c r="D35" s="98">
        <f t="shared" si="0"/>
        <v>-25.496284685533599</v>
      </c>
      <c r="E35" s="64"/>
      <c r="F35" s="126">
        <v>37234.519999999997</v>
      </c>
      <c r="G35" s="126">
        <v>35836.03</v>
      </c>
    </row>
    <row r="36" spans="1:7" s="16" customFormat="1" ht="12" x14ac:dyDescent="0.2">
      <c r="A36" s="64" t="s">
        <v>25</v>
      </c>
      <c r="B36" s="126">
        <v>49477.848838010003</v>
      </c>
      <c r="C36" s="126">
        <v>52198.940566619996</v>
      </c>
      <c r="D36" s="98">
        <f t="shared" si="0"/>
        <v>-5.2129252032177664</v>
      </c>
      <c r="E36" s="64"/>
      <c r="F36" s="126">
        <v>51343.26</v>
      </c>
      <c r="G36" s="126">
        <v>49442.07</v>
      </c>
    </row>
    <row r="37" spans="1:7" s="16" customFormat="1" ht="12" x14ac:dyDescent="0.2">
      <c r="A37" s="64" t="s">
        <v>79</v>
      </c>
      <c r="B37" s="126">
        <v>50189.632680210001</v>
      </c>
      <c r="C37" s="126">
        <v>47954.30456538</v>
      </c>
      <c r="D37" s="98">
        <f t="shared" si="0"/>
        <v>4.6613711429855043</v>
      </c>
      <c r="E37" s="64"/>
      <c r="F37" s="126">
        <v>52181.98</v>
      </c>
      <c r="G37" s="126">
        <v>49446.11</v>
      </c>
    </row>
    <row r="38" spans="1:7" s="16" customFormat="1" ht="12" x14ac:dyDescent="0.2">
      <c r="A38" s="64" t="s">
        <v>26</v>
      </c>
      <c r="B38" s="126">
        <v>74797.249827819993</v>
      </c>
      <c r="C38" s="126">
        <v>71742.315933949998</v>
      </c>
      <c r="D38" s="98">
        <f t="shared" si="0"/>
        <v>4.2582036195800255</v>
      </c>
      <c r="E38" s="64"/>
      <c r="F38" s="126">
        <v>77871.83</v>
      </c>
      <c r="G38" s="126">
        <v>74533.83</v>
      </c>
    </row>
    <row r="39" spans="1:7" s="16" customFormat="1" ht="12" x14ac:dyDescent="0.2">
      <c r="A39" s="64" t="s">
        <v>27</v>
      </c>
      <c r="B39" s="126">
        <v>9956.0102185300002</v>
      </c>
      <c r="C39" s="126">
        <v>16992.675834500002</v>
      </c>
      <c r="D39" s="98">
        <f t="shared" si="0"/>
        <v>-41.409991483998965</v>
      </c>
      <c r="E39" s="64"/>
      <c r="F39" s="126">
        <v>10552.73</v>
      </c>
      <c r="G39" s="126">
        <v>9950.9699999999993</v>
      </c>
    </row>
    <row r="40" spans="1:7" s="16" customFormat="1" ht="12" x14ac:dyDescent="0.2">
      <c r="A40" s="64" t="s">
        <v>28</v>
      </c>
      <c r="B40" s="126">
        <v>70285.197591329998</v>
      </c>
      <c r="C40" s="126">
        <v>77458.53121555</v>
      </c>
      <c r="D40" s="98">
        <f t="shared" si="0"/>
        <v>-9.2608696700666844</v>
      </c>
      <c r="E40" s="64"/>
      <c r="F40" s="126">
        <v>73226.81</v>
      </c>
      <c r="G40" s="126">
        <v>70285.2</v>
      </c>
    </row>
    <row r="41" spans="1:7" s="16" customFormat="1" ht="12" x14ac:dyDescent="0.2">
      <c r="A41" s="64" t="s">
        <v>29</v>
      </c>
      <c r="B41" s="126">
        <v>4698.6373346600003</v>
      </c>
      <c r="C41" s="126">
        <v>2010.12648657</v>
      </c>
      <c r="D41" s="98">
        <f t="shared" si="0"/>
        <v>133.74834200993831</v>
      </c>
      <c r="E41" s="64"/>
      <c r="F41" s="126">
        <v>4871.32</v>
      </c>
      <c r="G41" s="126">
        <v>4384.0600000000004</v>
      </c>
    </row>
    <row r="42" spans="1:7" s="16" customFormat="1" ht="12" x14ac:dyDescent="0.2">
      <c r="A42" s="64" t="s">
        <v>78</v>
      </c>
      <c r="B42" s="126">
        <v>827.01351952000005</v>
      </c>
      <c r="C42" s="126">
        <v>855.82737020000002</v>
      </c>
      <c r="D42" s="98">
        <f t="shared" si="0"/>
        <v>-3.3667830316371439</v>
      </c>
      <c r="E42" s="64"/>
      <c r="F42" s="126">
        <v>827.01</v>
      </c>
      <c r="G42" s="126">
        <v>811.44</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16705.361634071101</v>
      </c>
      <c r="D48" s="72"/>
      <c r="E48" s="127">
        <v>16244.890724495701</v>
      </c>
      <c r="F48" s="72"/>
      <c r="G48" s="98">
        <f>IFERROR(((C48/E48)-1)*100,IF(C48+E48&lt;&gt;0,100,0))</f>
        <v>2.8345583690572607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4703</v>
      </c>
      <c r="D54" s="75"/>
      <c r="E54" s="128">
        <v>892488</v>
      </c>
      <c r="F54" s="128">
        <v>110374935.98999999</v>
      </c>
      <c r="G54" s="128">
        <v>10861437.551999999</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6891</v>
      </c>
      <c r="C68" s="66">
        <v>6685</v>
      </c>
      <c r="D68" s="98">
        <f>IFERROR(((B68/C68)-1)*100,IF(B68+C68&lt;&gt;0,100,0))</f>
        <v>3.0815258040388871</v>
      </c>
      <c r="E68" s="66">
        <v>183661</v>
      </c>
      <c r="F68" s="66">
        <v>146376</v>
      </c>
      <c r="G68" s="98">
        <f>IFERROR(((E68/F68)-1)*100,IF(E68+F68&lt;&gt;0,100,0))</f>
        <v>25.472071924359184</v>
      </c>
    </row>
    <row r="69" spans="1:7" s="16" customFormat="1" ht="12" x14ac:dyDescent="0.2">
      <c r="A69" s="79" t="s">
        <v>54</v>
      </c>
      <c r="B69" s="67">
        <v>229791478.97999999</v>
      </c>
      <c r="C69" s="66">
        <v>301943038.41900003</v>
      </c>
      <c r="D69" s="98">
        <f>IFERROR(((B69/C69)-1)*100,IF(B69+C69&lt;&gt;0,100,0))</f>
        <v>-23.895751932812182</v>
      </c>
      <c r="E69" s="66">
        <v>6229389332.1370001</v>
      </c>
      <c r="F69" s="66">
        <v>5046177691.3109999</v>
      </c>
      <c r="G69" s="98">
        <f>IFERROR(((E69/F69)-1)*100,IF(E69+F69&lt;&gt;0,100,0))</f>
        <v>23.447680862752197</v>
      </c>
    </row>
    <row r="70" spans="1:7" s="62" customFormat="1" ht="12" x14ac:dyDescent="0.2">
      <c r="A70" s="79" t="s">
        <v>55</v>
      </c>
      <c r="B70" s="67">
        <v>224774239.03314</v>
      </c>
      <c r="C70" s="66">
        <v>294840289.52191001</v>
      </c>
      <c r="D70" s="98">
        <f>IFERROR(((B70/C70)-1)*100,IF(B70+C70&lt;&gt;0,100,0))</f>
        <v>-23.764069219435257</v>
      </c>
      <c r="E70" s="66">
        <v>6000860326.7315102</v>
      </c>
      <c r="F70" s="66">
        <v>5084631259.4518099</v>
      </c>
      <c r="G70" s="98">
        <f>IFERROR(((E70/F70)-1)*100,IF(E70+F70&lt;&gt;0,100,0))</f>
        <v>18.019577438905209</v>
      </c>
    </row>
    <row r="71" spans="1:7" s="16" customFormat="1" ht="12" x14ac:dyDescent="0.2">
      <c r="A71" s="79" t="s">
        <v>94</v>
      </c>
      <c r="B71" s="98">
        <f>IFERROR(B69/B68/1000,)</f>
        <v>33.346608471919893</v>
      </c>
      <c r="C71" s="98">
        <f>IFERROR(C69/C68/1000,)</f>
        <v>45.167245836798806</v>
      </c>
      <c r="D71" s="98">
        <f>IFERROR(((B71/C71)-1)*100,IF(B71+C71&lt;&gt;0,100,0))</f>
        <v>-26.170817250159551</v>
      </c>
      <c r="E71" s="98">
        <f>IFERROR(E69/E68/1000,)</f>
        <v>33.917866787924488</v>
      </c>
      <c r="F71" s="98">
        <f>IFERROR(F69/F68/1000,)</f>
        <v>34.474078341469912</v>
      </c>
      <c r="G71" s="98">
        <f>IFERROR(((E71/F71)-1)*100,IF(E71+F71&lt;&gt;0,100,0))</f>
        <v>-1.6134196483400642</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2718</v>
      </c>
      <c r="C74" s="66">
        <v>4433</v>
      </c>
      <c r="D74" s="98">
        <f>IFERROR(((B74/C74)-1)*100,IF(B74+C74&lt;&gt;0,100,0))</f>
        <v>-38.687119332280616</v>
      </c>
      <c r="E74" s="66">
        <v>80590</v>
      </c>
      <c r="F74" s="66">
        <v>90755</v>
      </c>
      <c r="G74" s="98">
        <f>IFERROR(((E74/F74)-1)*100,IF(E74+F74&lt;&gt;0,100,0))</f>
        <v>-11.200484821772905</v>
      </c>
    </row>
    <row r="75" spans="1:7" s="16" customFormat="1" ht="12" x14ac:dyDescent="0.2">
      <c r="A75" s="79" t="s">
        <v>54</v>
      </c>
      <c r="B75" s="67">
        <v>397821688.80000001</v>
      </c>
      <c r="C75" s="66">
        <v>677033097.01999998</v>
      </c>
      <c r="D75" s="98">
        <f>IFERROR(((B75/C75)-1)*100,IF(B75+C75&lt;&gt;0,100,0))</f>
        <v>-41.240437055287991</v>
      </c>
      <c r="E75" s="66">
        <v>11185718718.016001</v>
      </c>
      <c r="F75" s="66">
        <v>12828072821.530001</v>
      </c>
      <c r="G75" s="98">
        <f>IFERROR(((E75/F75)-1)*100,IF(E75+F75&lt;&gt;0,100,0))</f>
        <v>-12.802812443951472</v>
      </c>
    </row>
    <row r="76" spans="1:7" s="16" customFormat="1" ht="12" x14ac:dyDescent="0.2">
      <c r="A76" s="79" t="s">
        <v>55</v>
      </c>
      <c r="B76" s="67">
        <v>380749859.39166999</v>
      </c>
      <c r="C76" s="66">
        <v>665871935.55544996</v>
      </c>
      <c r="D76" s="98">
        <f>IFERROR(((B76/C76)-1)*100,IF(B76+C76&lt;&gt;0,100,0))</f>
        <v>-42.81935623641202</v>
      </c>
      <c r="E76" s="66">
        <v>10990612029.109699</v>
      </c>
      <c r="F76" s="66">
        <v>12574536356.2542</v>
      </c>
      <c r="G76" s="98">
        <f>IFERROR(((E76/F76)-1)*100,IF(E76+F76&lt;&gt;0,100,0))</f>
        <v>-12.596284127459734</v>
      </c>
    </row>
    <row r="77" spans="1:7" s="16" customFormat="1" ht="12" x14ac:dyDescent="0.2">
      <c r="A77" s="79" t="s">
        <v>94</v>
      </c>
      <c r="B77" s="98">
        <f>IFERROR(B75/B74/1000,)</f>
        <v>146.36559558498897</v>
      </c>
      <c r="C77" s="98">
        <f>IFERROR(C75/C74/1000,)</f>
        <v>152.72571554703362</v>
      </c>
      <c r="D77" s="98">
        <f>IFERROR(((B77/C77)-1)*100,IF(B77+C77&lt;&gt;0,100,0))</f>
        <v>-4.1644067204163697</v>
      </c>
      <c r="E77" s="98">
        <f>IFERROR(E75/E74/1000,)</f>
        <v>138.79784983268397</v>
      </c>
      <c r="F77" s="98">
        <f>IFERROR(F75/F74/1000,)</f>
        <v>141.34838655203572</v>
      </c>
      <c r="G77" s="98">
        <f>IFERROR(((E77/F77)-1)*100,IF(E77+F77&lt;&gt;0,100,0))</f>
        <v>-1.8044328496192641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277</v>
      </c>
      <c r="C80" s="66">
        <v>191</v>
      </c>
      <c r="D80" s="98">
        <f>IFERROR(((B80/C80)-1)*100,IF(B80+C80&lt;&gt;0,100,0))</f>
        <v>45.026178010471199</v>
      </c>
      <c r="E80" s="66">
        <v>6392</v>
      </c>
      <c r="F80" s="66">
        <v>4631</v>
      </c>
      <c r="G80" s="98">
        <f>IFERROR(((E80/F80)-1)*100,IF(E80+F80&lt;&gt;0,100,0))</f>
        <v>38.026344202116171</v>
      </c>
    </row>
    <row r="81" spans="1:7" s="16" customFormat="1" ht="12" x14ac:dyDescent="0.2">
      <c r="A81" s="79" t="s">
        <v>54</v>
      </c>
      <c r="B81" s="67">
        <v>32471640.204</v>
      </c>
      <c r="C81" s="66">
        <v>16130010.846999999</v>
      </c>
      <c r="D81" s="98">
        <f>IFERROR(((B81/C81)-1)*100,IF(B81+C81&lt;&gt;0,100,0))</f>
        <v>101.31195516238205</v>
      </c>
      <c r="E81" s="66">
        <v>555469585.52900004</v>
      </c>
      <c r="F81" s="66">
        <v>348068873.11400002</v>
      </c>
      <c r="G81" s="98">
        <f>IFERROR(((E81/F81)-1)*100,IF(E81+F81&lt;&gt;0,100,0))</f>
        <v>59.58611310442339</v>
      </c>
    </row>
    <row r="82" spans="1:7" s="16" customFormat="1" ht="12" x14ac:dyDescent="0.2">
      <c r="A82" s="79" t="s">
        <v>55</v>
      </c>
      <c r="B82" s="67">
        <v>13275378.256979501</v>
      </c>
      <c r="C82" s="66">
        <v>4486229.5984902298</v>
      </c>
      <c r="D82" s="98">
        <f>IFERROR(((B82/C82)-1)*100,IF(B82+C82&lt;&gt;0,100,0))</f>
        <v>195.91392873532646</v>
      </c>
      <c r="E82" s="66">
        <v>185398884.630822</v>
      </c>
      <c r="F82" s="66">
        <v>114793278.735488</v>
      </c>
      <c r="G82" s="98">
        <f>IFERROR(((E82/F82)-1)*100,IF(E82+F82&lt;&gt;0,100,0))</f>
        <v>61.506742095960789</v>
      </c>
    </row>
    <row r="83" spans="1:7" s="32" customFormat="1" x14ac:dyDescent="0.2">
      <c r="A83" s="79" t="s">
        <v>94</v>
      </c>
      <c r="B83" s="98">
        <f>IFERROR(B81/B80/1000,)</f>
        <v>117.22613792057761</v>
      </c>
      <c r="C83" s="98">
        <f>IFERROR(C81/C80/1000,)</f>
        <v>84.450318570680622</v>
      </c>
      <c r="D83" s="98">
        <f>IFERROR(((B83/C83)-1)*100,IF(B83+C83&lt;&gt;0,100,0))</f>
        <v>38.810770527129868</v>
      </c>
      <c r="E83" s="98">
        <f>IFERROR(E81/E80/1000,)</f>
        <v>86.900748674749693</v>
      </c>
      <c r="F83" s="98">
        <f>IFERROR(F81/F80/1000,)</f>
        <v>75.160629046426251</v>
      </c>
      <c r="G83" s="98">
        <f>IFERROR(((E83/F83)-1)*100,IF(E83+F83&lt;&gt;0,100,0))</f>
        <v>15.62003907800138</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9886</v>
      </c>
      <c r="C86" s="64">
        <f>C68+C74+C80</f>
        <v>11309</v>
      </c>
      <c r="D86" s="98">
        <f>IFERROR(((B86/C86)-1)*100,IF(B86+C86&lt;&gt;0,100,0))</f>
        <v>-12.582898576355117</v>
      </c>
      <c r="E86" s="64">
        <f>E68+E74+E80</f>
        <v>270643</v>
      </c>
      <c r="F86" s="64">
        <f>F68+F74+F80</f>
        <v>241762</v>
      </c>
      <c r="G86" s="98">
        <f>IFERROR(((E86/F86)-1)*100,IF(E86+F86&lt;&gt;0,100,0))</f>
        <v>11.946046111464991</v>
      </c>
    </row>
    <row r="87" spans="1:7" s="62" customFormat="1" ht="12" x14ac:dyDescent="0.2">
      <c r="A87" s="79" t="s">
        <v>54</v>
      </c>
      <c r="B87" s="64">
        <f t="shared" ref="B87:C87" si="1">B69+B75+B81</f>
        <v>660084807.98399997</v>
      </c>
      <c r="C87" s="64">
        <f t="shared" si="1"/>
        <v>995106146.28600001</v>
      </c>
      <c r="D87" s="98">
        <f>IFERROR(((B87/C87)-1)*100,IF(B87+C87&lt;&gt;0,100,0))</f>
        <v>-33.666894687806767</v>
      </c>
      <c r="E87" s="64">
        <f t="shared" ref="E87:F87" si="2">E69+E75+E81</f>
        <v>17970577635.681999</v>
      </c>
      <c r="F87" s="64">
        <f t="shared" si="2"/>
        <v>18222319385.954998</v>
      </c>
      <c r="G87" s="98">
        <f>IFERROR(((E87/F87)-1)*100,IF(E87+F87&lt;&gt;0,100,0))</f>
        <v>-1.3815022387711595</v>
      </c>
    </row>
    <row r="88" spans="1:7" s="62" customFormat="1" ht="12" x14ac:dyDescent="0.2">
      <c r="A88" s="79" t="s">
        <v>55</v>
      </c>
      <c r="B88" s="64">
        <f t="shared" ref="B88:C88" si="3">B70+B76+B82</f>
        <v>618799476.6817894</v>
      </c>
      <c r="C88" s="64">
        <f t="shared" si="3"/>
        <v>965198454.67585015</v>
      </c>
      <c r="D88" s="98">
        <f>IFERROR(((B88/C88)-1)*100,IF(B88+C88&lt;&gt;0,100,0))</f>
        <v>-35.888886509914123</v>
      </c>
      <c r="E88" s="64">
        <f t="shared" ref="E88:F88" si="4">E70+E76+E82</f>
        <v>17176871240.472031</v>
      </c>
      <c r="F88" s="64">
        <f t="shared" si="4"/>
        <v>17773960894.441498</v>
      </c>
      <c r="G88" s="98">
        <f>IFERROR(((E88/F88)-1)*100,IF(E88+F88&lt;&gt;0,100,0))</f>
        <v>-3.3593505550931879</v>
      </c>
    </row>
    <row r="89" spans="1:7" s="63" customFormat="1" x14ac:dyDescent="0.2">
      <c r="A89" s="79" t="s">
        <v>95</v>
      </c>
      <c r="B89" s="98">
        <f>IFERROR((B75/B87)*100,IF(B75+B87&lt;&gt;0,100,0))</f>
        <v>60.268269166049791</v>
      </c>
      <c r="C89" s="98">
        <f>IFERROR((C75/C87)*100,IF(C75+C87&lt;&gt;0,100,0))</f>
        <v>68.036269250960515</v>
      </c>
      <c r="D89" s="98">
        <f>IFERROR(((B89/C89)-1)*100,IF(B89+C89&lt;&gt;0,100,0))</f>
        <v>-11.4174398014939</v>
      </c>
      <c r="E89" s="98">
        <f>IFERROR((E75/E87)*100,IF(E75+E87&lt;&gt;0,100,0))</f>
        <v>62.244625324707833</v>
      </c>
      <c r="F89" s="98">
        <f>IFERROR((F75/F87)*100,IF(F75+F87&lt;&gt;0,100,0))</f>
        <v>70.397585235046108</v>
      </c>
      <c r="G89" s="98">
        <f>IFERROR(((E89/F89)-1)*100,IF(E89+F89&lt;&gt;0,100,0))</f>
        <v>-11.581306209746922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31082373.837000001</v>
      </c>
      <c r="C95" s="129">
        <v>41941048.781999998</v>
      </c>
      <c r="D95" s="65">
        <f>B95-C95</f>
        <v>-10858674.944999997</v>
      </c>
      <c r="E95" s="129">
        <v>792005801.04200006</v>
      </c>
      <c r="F95" s="129">
        <v>726175852.17999995</v>
      </c>
      <c r="G95" s="80">
        <f>E95-F95</f>
        <v>65829948.862000108</v>
      </c>
    </row>
    <row r="96" spans="1:7" s="16" customFormat="1" ht="13.5" x14ac:dyDescent="0.2">
      <c r="A96" s="79" t="s">
        <v>88</v>
      </c>
      <c r="B96" s="66">
        <v>31633255.813000001</v>
      </c>
      <c r="C96" s="129">
        <v>47006573.406000003</v>
      </c>
      <c r="D96" s="65">
        <f>B96-C96</f>
        <v>-15373317.593000002</v>
      </c>
      <c r="E96" s="129">
        <v>851455120.23000002</v>
      </c>
      <c r="F96" s="129">
        <v>718596721.26199996</v>
      </c>
      <c r="G96" s="80">
        <f>E96-F96</f>
        <v>132858398.96800005</v>
      </c>
    </row>
    <row r="97" spans="1:7" s="28" customFormat="1" ht="12" x14ac:dyDescent="0.2">
      <c r="A97" s="81" t="s">
        <v>16</v>
      </c>
      <c r="B97" s="65">
        <f>B95-B96</f>
        <v>-550881.97599999979</v>
      </c>
      <c r="C97" s="65">
        <f>C95-C96</f>
        <v>-5065524.6240000054</v>
      </c>
      <c r="D97" s="82"/>
      <c r="E97" s="65">
        <f>E95-E96</f>
        <v>-59449319.187999964</v>
      </c>
      <c r="F97" s="82">
        <f>F95-F96</f>
        <v>7579130.9179999828</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703.988150170484</v>
      </c>
      <c r="C104" s="130">
        <v>681.27603891933495</v>
      </c>
      <c r="D104" s="98">
        <f>IFERROR(((B104/C104)-1)*100,IF(B104+C104&lt;&gt;0,100,0))</f>
        <v>3.3337604661945575</v>
      </c>
      <c r="E104" s="84"/>
      <c r="F104" s="131">
        <v>703.988150170484</v>
      </c>
      <c r="G104" s="131">
        <v>693.82755834977399</v>
      </c>
    </row>
    <row r="105" spans="1:7" s="16" customFormat="1" ht="12" x14ac:dyDescent="0.2">
      <c r="A105" s="79" t="s">
        <v>50</v>
      </c>
      <c r="B105" s="131">
        <v>695.85732400480401</v>
      </c>
      <c r="C105" s="130">
        <v>674.62806746449303</v>
      </c>
      <c r="D105" s="98">
        <f>IFERROR(((B105/C105)-1)*100,IF(B105+C105&lt;&gt;0,100,0))</f>
        <v>3.1468089698815094</v>
      </c>
      <c r="E105" s="84"/>
      <c r="F105" s="131">
        <v>695.85732400480401</v>
      </c>
      <c r="G105" s="131">
        <v>686.04712109691695</v>
      </c>
    </row>
    <row r="106" spans="1:7" s="16" customFormat="1" ht="12" x14ac:dyDescent="0.2">
      <c r="A106" s="79" t="s">
        <v>51</v>
      </c>
      <c r="B106" s="131">
        <v>736.51171628549798</v>
      </c>
      <c r="C106" s="130">
        <v>706.99574936263298</v>
      </c>
      <c r="D106" s="98">
        <f>IFERROR(((B106/C106)-1)*100,IF(B106+C106&lt;&gt;0,100,0))</f>
        <v>4.1748436181510362</v>
      </c>
      <c r="E106" s="84"/>
      <c r="F106" s="131">
        <v>736.51171628549798</v>
      </c>
      <c r="G106" s="131">
        <v>724.44387635191299</v>
      </c>
    </row>
    <row r="107" spans="1:7" s="28" customFormat="1" ht="12" x14ac:dyDescent="0.2">
      <c r="A107" s="81" t="s">
        <v>52</v>
      </c>
      <c r="B107" s="85"/>
      <c r="C107" s="84"/>
      <c r="D107" s="86"/>
      <c r="E107" s="84"/>
      <c r="F107" s="71"/>
      <c r="G107" s="71"/>
    </row>
    <row r="108" spans="1:7" s="16" customFormat="1" ht="12" x14ac:dyDescent="0.2">
      <c r="A108" s="79" t="s">
        <v>56</v>
      </c>
      <c r="B108" s="131">
        <v>568.77472065987502</v>
      </c>
      <c r="C108" s="130">
        <v>514.49961639402397</v>
      </c>
      <c r="D108" s="98">
        <f>IFERROR(((B108/C108)-1)*100,IF(B108+C108&lt;&gt;0,100,0))</f>
        <v>10.54910490434362</v>
      </c>
      <c r="E108" s="84"/>
      <c r="F108" s="131">
        <v>569.22669025873302</v>
      </c>
      <c r="G108" s="131">
        <v>567.53539529768898</v>
      </c>
    </row>
    <row r="109" spans="1:7" s="16" customFormat="1" ht="12" x14ac:dyDescent="0.2">
      <c r="A109" s="79" t="s">
        <v>57</v>
      </c>
      <c r="B109" s="131">
        <v>726.51571128154205</v>
      </c>
      <c r="C109" s="130">
        <v>651.47841538090597</v>
      </c>
      <c r="D109" s="98">
        <f>IFERROR(((B109/C109)-1)*100,IF(B109+C109&lt;&gt;0,100,0))</f>
        <v>11.518001844583491</v>
      </c>
      <c r="E109" s="84"/>
      <c r="F109" s="131">
        <v>730.18784372822699</v>
      </c>
      <c r="G109" s="131">
        <v>725.03013663965703</v>
      </c>
    </row>
    <row r="110" spans="1:7" s="16" customFormat="1" ht="12" x14ac:dyDescent="0.2">
      <c r="A110" s="79" t="s">
        <v>59</v>
      </c>
      <c r="B110" s="131">
        <v>803.98226006164896</v>
      </c>
      <c r="C110" s="130">
        <v>759.531676695844</v>
      </c>
      <c r="D110" s="98">
        <f>IFERROR(((B110/C110)-1)*100,IF(B110+C110&lt;&gt;0,100,0))</f>
        <v>5.8523672849533082</v>
      </c>
      <c r="E110" s="84"/>
      <c r="F110" s="131">
        <v>804.857773432572</v>
      </c>
      <c r="G110" s="131">
        <v>795.29390676814603</v>
      </c>
    </row>
    <row r="111" spans="1:7" s="16" customFormat="1" ht="12" x14ac:dyDescent="0.2">
      <c r="A111" s="79" t="s">
        <v>58</v>
      </c>
      <c r="B111" s="131">
        <v>725.85873454948296</v>
      </c>
      <c r="C111" s="130">
        <v>738.31617674794404</v>
      </c>
      <c r="D111" s="98">
        <f>IFERROR(((B111/C111)-1)*100,IF(B111+C111&lt;&gt;0,100,0))</f>
        <v>-1.6872774281246672</v>
      </c>
      <c r="E111" s="84"/>
      <c r="F111" s="131">
        <v>725.85873454948296</v>
      </c>
      <c r="G111" s="131">
        <v>708.68750410064297</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1</v>
      </c>
      <c r="C119" s="66">
        <v>0</v>
      </c>
      <c r="D119" s="98">
        <f>IFERROR(((B119/C119)-1)*100,IF(B119+C119&lt;&gt;0,100,0))</f>
        <v>100</v>
      </c>
      <c r="E119" s="66">
        <v>2</v>
      </c>
      <c r="F119" s="66">
        <v>0</v>
      </c>
      <c r="G119" s="98">
        <f>IFERROR(((E119/F119)-1)*100,IF(E119+F119&lt;&gt;0,100,0))</f>
        <v>100</v>
      </c>
    </row>
    <row r="120" spans="1:7" s="16" customFormat="1" ht="12" x14ac:dyDescent="0.2">
      <c r="A120" s="79" t="s">
        <v>72</v>
      </c>
      <c r="B120" s="67">
        <v>98</v>
      </c>
      <c r="C120" s="66">
        <v>121</v>
      </c>
      <c r="D120" s="98">
        <f>IFERROR(((B120/C120)-1)*100,IF(B120+C120&lt;&gt;0,100,0))</f>
        <v>-19.008264462809919</v>
      </c>
      <c r="E120" s="66">
        <v>8128</v>
      </c>
      <c r="F120" s="66">
        <v>5533</v>
      </c>
      <c r="G120" s="98">
        <f>IFERROR(((E120/F120)-1)*100,IF(E120+F120&lt;&gt;0,100,0))</f>
        <v>46.900415687692032</v>
      </c>
    </row>
    <row r="121" spans="1:7" s="16" customFormat="1" ht="12" x14ac:dyDescent="0.2">
      <c r="A121" s="79" t="s">
        <v>74</v>
      </c>
      <c r="B121" s="67">
        <v>11</v>
      </c>
      <c r="C121" s="66">
        <v>4</v>
      </c>
      <c r="D121" s="98">
        <f>IFERROR(((B121/C121)-1)*100,IF(B121+C121&lt;&gt;0,100,0))</f>
        <v>175</v>
      </c>
      <c r="E121" s="66">
        <v>227</v>
      </c>
      <c r="F121" s="66">
        <v>193</v>
      </c>
      <c r="G121" s="98">
        <f>IFERROR(((E121/F121)-1)*100,IF(E121+F121&lt;&gt;0,100,0))</f>
        <v>17.616580310880824</v>
      </c>
    </row>
    <row r="122" spans="1:7" s="28" customFormat="1" ht="12" x14ac:dyDescent="0.2">
      <c r="A122" s="81" t="s">
        <v>34</v>
      </c>
      <c r="B122" s="82">
        <f>SUM(B119:B121)</f>
        <v>110</v>
      </c>
      <c r="C122" s="82">
        <f>SUM(C119:C121)</f>
        <v>125</v>
      </c>
      <c r="D122" s="98">
        <f>IFERROR(((B122/C122)-1)*100,IF(B122+C122&lt;&gt;0,100,0))</f>
        <v>-12</v>
      </c>
      <c r="E122" s="82">
        <f>SUM(E119:E121)</f>
        <v>8357</v>
      </c>
      <c r="F122" s="82">
        <f>SUM(F119:F121)</f>
        <v>5726</v>
      </c>
      <c r="G122" s="98">
        <f>IFERROR(((E122/F122)-1)*100,IF(E122+F122&lt;&gt;0,100,0))</f>
        <v>45.948305972755854</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17</v>
      </c>
      <c r="C125" s="66">
        <v>6</v>
      </c>
      <c r="D125" s="98">
        <f>IFERROR(((B125/C125)-1)*100,IF(B125+C125&lt;&gt;0,100,0))</f>
        <v>183.33333333333334</v>
      </c>
      <c r="E125" s="66">
        <v>886</v>
      </c>
      <c r="F125" s="66">
        <v>670</v>
      </c>
      <c r="G125" s="98">
        <f>IFERROR(((E125/F125)-1)*100,IF(E125+F125&lt;&gt;0,100,0))</f>
        <v>32.238805970149251</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17</v>
      </c>
      <c r="C127" s="82">
        <f>SUM(C125:C126)</f>
        <v>6</v>
      </c>
      <c r="D127" s="98">
        <f>IFERROR(((B127/C127)-1)*100,IF(B127+C127&lt;&gt;0,100,0))</f>
        <v>183.33333333333334</v>
      </c>
      <c r="E127" s="82">
        <f>SUM(E125:E126)</f>
        <v>886</v>
      </c>
      <c r="F127" s="82">
        <f>SUM(F125:F126)</f>
        <v>670</v>
      </c>
      <c r="G127" s="98">
        <f>IFERROR(((E127/F127)-1)*100,IF(E127+F127&lt;&gt;0,100,0))</f>
        <v>32.238805970149251</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25</v>
      </c>
      <c r="C130" s="66">
        <v>0</v>
      </c>
      <c r="D130" s="98">
        <f>IFERROR(((B130/C130)-1)*100,IF(B130+C130&lt;&gt;0,100,0))</f>
        <v>100</v>
      </c>
      <c r="E130" s="66">
        <v>35</v>
      </c>
      <c r="F130" s="66">
        <v>0</v>
      </c>
      <c r="G130" s="98">
        <f>IFERROR(((E130/F130)-1)*100,IF(E130+F130&lt;&gt;0,100,0))</f>
        <v>100</v>
      </c>
    </row>
    <row r="131" spans="1:7" s="16" customFormat="1" ht="12" x14ac:dyDescent="0.2">
      <c r="A131" s="79" t="s">
        <v>72</v>
      </c>
      <c r="B131" s="67">
        <v>37556</v>
      </c>
      <c r="C131" s="66">
        <v>15945</v>
      </c>
      <c r="D131" s="98">
        <f>IFERROR(((B131/C131)-1)*100,IF(B131+C131&lt;&gt;0,100,0))</f>
        <v>135.53465036061459</v>
      </c>
      <c r="E131" s="66">
        <v>6446934</v>
      </c>
      <c r="F131" s="66">
        <v>4932583</v>
      </c>
      <c r="G131" s="98">
        <f>IFERROR(((E131/F131)-1)*100,IF(E131+F131&lt;&gt;0,100,0))</f>
        <v>30.700973506173135</v>
      </c>
    </row>
    <row r="132" spans="1:7" s="16" customFormat="1" ht="12" x14ac:dyDescent="0.2">
      <c r="A132" s="79" t="s">
        <v>74</v>
      </c>
      <c r="B132" s="67">
        <v>25</v>
      </c>
      <c r="C132" s="66">
        <v>22</v>
      </c>
      <c r="D132" s="98">
        <f>IFERROR(((B132/C132)-1)*100,IF(B132+C132&lt;&gt;0,100,0))</f>
        <v>13.636363636363647</v>
      </c>
      <c r="E132" s="66">
        <v>13220</v>
      </c>
      <c r="F132" s="66">
        <v>10241</v>
      </c>
      <c r="G132" s="98">
        <f>IFERROR(((E132/F132)-1)*100,IF(E132+F132&lt;&gt;0,100,0))</f>
        <v>29.088956156625322</v>
      </c>
    </row>
    <row r="133" spans="1:7" s="16" customFormat="1" ht="12" x14ac:dyDescent="0.2">
      <c r="A133" s="81" t="s">
        <v>34</v>
      </c>
      <c r="B133" s="82">
        <f>SUM(B130:B132)</f>
        <v>37606</v>
      </c>
      <c r="C133" s="82">
        <f>SUM(C130:C132)</f>
        <v>15967</v>
      </c>
      <c r="D133" s="98">
        <f>IFERROR(((B133/C133)-1)*100,IF(B133+C133&lt;&gt;0,100,0))</f>
        <v>135.5232667376464</v>
      </c>
      <c r="E133" s="82">
        <f>SUM(E130:E132)</f>
        <v>6460189</v>
      </c>
      <c r="F133" s="82">
        <f>SUM(F130:F132)</f>
        <v>4942824</v>
      </c>
      <c r="G133" s="98">
        <f>IFERROR(((E133/F133)-1)*100,IF(E133+F133&lt;&gt;0,100,0))</f>
        <v>30.69834167674188</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301</v>
      </c>
      <c r="C136" s="66">
        <v>7500</v>
      </c>
      <c r="D136" s="98">
        <f>IFERROR(((B136/C136)-1)*100,)</f>
        <v>-95.986666666666665</v>
      </c>
      <c r="E136" s="66">
        <v>452217</v>
      </c>
      <c r="F136" s="66">
        <v>499910</v>
      </c>
      <c r="G136" s="98">
        <f>IFERROR(((E136/F136)-1)*100,)</f>
        <v>-9.5403172571062793</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301</v>
      </c>
      <c r="C138" s="82">
        <f>SUM(C136:C137)</f>
        <v>7500</v>
      </c>
      <c r="D138" s="98">
        <f>IFERROR(((B138/C138)-1)*100,)</f>
        <v>-95.986666666666665</v>
      </c>
      <c r="E138" s="82">
        <f>SUM(E136:E137)</f>
        <v>452217</v>
      </c>
      <c r="F138" s="82">
        <f>SUM(F136:F137)</f>
        <v>499910</v>
      </c>
      <c r="G138" s="98">
        <f>IFERROR(((E138/F138)-1)*100,)</f>
        <v>-9.5403172571062793</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602.9375</v>
      </c>
      <c r="C141" s="66">
        <v>0</v>
      </c>
      <c r="D141" s="98">
        <f>IFERROR(((B141/C141)-1)*100,IF(B141+C141&lt;&gt;0,100,0))</f>
        <v>100</v>
      </c>
      <c r="E141" s="66">
        <v>843.76250000000005</v>
      </c>
      <c r="F141" s="66">
        <v>0</v>
      </c>
      <c r="G141" s="98">
        <f>IFERROR(((E141/F141)-1)*100,IF(E141+F141&lt;&gt;0,100,0))</f>
        <v>100</v>
      </c>
    </row>
    <row r="142" spans="1:7" s="32" customFormat="1" x14ac:dyDescent="0.2">
      <c r="A142" s="79" t="s">
        <v>72</v>
      </c>
      <c r="B142" s="67">
        <v>3503745.1179300002</v>
      </c>
      <c r="C142" s="66">
        <v>1688484.3495100001</v>
      </c>
      <c r="D142" s="98">
        <f>IFERROR(((B142/C142)-1)*100,IF(B142+C142&lt;&gt;0,100,0))</f>
        <v>107.50829694967506</v>
      </c>
      <c r="E142" s="66">
        <v>600691276.20602</v>
      </c>
      <c r="F142" s="66">
        <v>486793529.56637001</v>
      </c>
      <c r="G142" s="98">
        <f>IFERROR(((E142/F142)-1)*100,IF(E142+F142&lt;&gt;0,100,0))</f>
        <v>23.397547362864234</v>
      </c>
    </row>
    <row r="143" spans="1:7" s="32" customFormat="1" x14ac:dyDescent="0.2">
      <c r="A143" s="79" t="s">
        <v>74</v>
      </c>
      <c r="B143" s="67">
        <v>173108.41</v>
      </c>
      <c r="C143" s="66">
        <v>150742.76</v>
      </c>
      <c r="D143" s="98">
        <f>IFERROR(((B143/C143)-1)*100,IF(B143+C143&lt;&gt;0,100,0))</f>
        <v>14.83696464095523</v>
      </c>
      <c r="E143" s="66">
        <v>64758172.350000001</v>
      </c>
      <c r="F143" s="66">
        <v>55393298.640000001</v>
      </c>
      <c r="G143" s="98">
        <f>IFERROR(((E143/F143)-1)*100,IF(E143+F143&lt;&gt;0,100,0))</f>
        <v>16.906149191190334</v>
      </c>
    </row>
    <row r="144" spans="1:7" s="16" customFormat="1" ht="12" x14ac:dyDescent="0.2">
      <c r="A144" s="81" t="s">
        <v>34</v>
      </c>
      <c r="B144" s="82">
        <f>SUM(B141:B143)</f>
        <v>3677456.4654300003</v>
      </c>
      <c r="C144" s="82">
        <f>SUM(C141:C143)</f>
        <v>1839227.1095100001</v>
      </c>
      <c r="D144" s="98">
        <f>IFERROR(((B144/C144)-1)*100,IF(B144+C144&lt;&gt;0,100,0))</f>
        <v>99.945751474364371</v>
      </c>
      <c r="E144" s="82">
        <f>SUM(E141:E143)</f>
        <v>665450292.31852007</v>
      </c>
      <c r="F144" s="82">
        <f>SUM(F141:F143)</f>
        <v>542186828.20637</v>
      </c>
      <c r="G144" s="98">
        <f>IFERROR(((E144/F144)-1)*100,IF(E144+F144&lt;&gt;0,100,0))</f>
        <v>22.734499936105589</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679.97348999999997</v>
      </c>
      <c r="C147" s="66">
        <v>14512.5</v>
      </c>
      <c r="D147" s="98">
        <f>IFERROR(((B147/C147)-1)*100,IF(B147+C147&lt;&gt;0,100,0))</f>
        <v>-95.314566821705426</v>
      </c>
      <c r="E147" s="66">
        <v>736296.18198999995</v>
      </c>
      <c r="F147" s="66">
        <v>576019.03142999997</v>
      </c>
      <c r="G147" s="98">
        <f>IFERROR(((E147/F147)-1)*100,IF(E147+F147&lt;&gt;0,100,0))</f>
        <v>27.824974838435956</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679.97348999999997</v>
      </c>
      <c r="C149" s="82">
        <f>SUM(C147:C148)</f>
        <v>14512.5</v>
      </c>
      <c r="D149" s="98">
        <f>IFERROR(((B149/C149)-1)*100,IF(B149+C149&lt;&gt;0,100,0))</f>
        <v>-95.314566821705426</v>
      </c>
      <c r="E149" s="82">
        <f>SUM(E147:E148)</f>
        <v>736296.18198999995</v>
      </c>
      <c r="F149" s="82">
        <f>SUM(F147:F148)</f>
        <v>576019.03142999997</v>
      </c>
      <c r="G149" s="98">
        <f>IFERROR(((E149/F149)-1)*100,IF(E149+F149&lt;&gt;0,100,0))</f>
        <v>27.824974838435956</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35</v>
      </c>
      <c r="C152" s="66">
        <v>0</v>
      </c>
      <c r="D152" s="98">
        <f>IFERROR(((B152/C152)-1)*100,IF(B152+C152&lt;&gt;0,100,0))</f>
        <v>100</v>
      </c>
      <c r="E152" s="78"/>
      <c r="F152" s="78"/>
      <c r="G152" s="65"/>
    </row>
    <row r="153" spans="1:7" s="16" customFormat="1" ht="12" x14ac:dyDescent="0.2">
      <c r="A153" s="79" t="s">
        <v>72</v>
      </c>
      <c r="B153" s="67">
        <v>969786</v>
      </c>
      <c r="C153" s="66">
        <v>817539</v>
      </c>
      <c r="D153" s="98">
        <f>IFERROR(((B153/C153)-1)*100,IF(B153+C153&lt;&gt;0,100,0))</f>
        <v>18.62259782102138</v>
      </c>
      <c r="E153" s="78"/>
      <c r="F153" s="78"/>
      <c r="G153" s="65"/>
    </row>
    <row r="154" spans="1:7" s="16" customFormat="1" ht="12" x14ac:dyDescent="0.2">
      <c r="A154" s="79" t="s">
        <v>74</v>
      </c>
      <c r="B154" s="67">
        <v>2491</v>
      </c>
      <c r="C154" s="66">
        <v>2457</v>
      </c>
      <c r="D154" s="98">
        <f>IFERROR(((B154/C154)-1)*100,IF(B154+C154&lt;&gt;0,100,0))</f>
        <v>1.3838013838013863</v>
      </c>
      <c r="E154" s="78"/>
      <c r="F154" s="78"/>
      <c r="G154" s="65"/>
    </row>
    <row r="155" spans="1:7" s="28" customFormat="1" ht="12" x14ac:dyDescent="0.2">
      <c r="A155" s="81" t="s">
        <v>34</v>
      </c>
      <c r="B155" s="82">
        <f>SUM(B152:B154)</f>
        <v>972312</v>
      </c>
      <c r="C155" s="82">
        <f>SUM(C152:C154)</f>
        <v>819996</v>
      </c>
      <c r="D155" s="98">
        <f>IFERROR(((B155/C155)-1)*100,IF(B155+C155&lt;&gt;0,100,0))</f>
        <v>18.575212562012489</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297589</v>
      </c>
      <c r="C158" s="66">
        <v>125372</v>
      </c>
      <c r="D158" s="98">
        <f>IFERROR(((B158/C158)-1)*100,IF(B158+C158&lt;&gt;0,100,0))</f>
        <v>137.36480234821173</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297589</v>
      </c>
      <c r="C160" s="82">
        <f>SUM(C158:C159)</f>
        <v>125372</v>
      </c>
      <c r="D160" s="98">
        <f>IFERROR(((B160/C160)-1)*100,IF(B160+C160&lt;&gt;0,100,0))</f>
        <v>137.36480234821173</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15481</v>
      </c>
      <c r="C168" s="113">
        <v>9560</v>
      </c>
      <c r="D168" s="111">
        <f>IFERROR(((B168/C168)-1)*100,IF(B168+C168&lt;&gt;0,100,0))</f>
        <v>61.935146443514654</v>
      </c>
      <c r="E168" s="113">
        <v>248222</v>
      </c>
      <c r="F168" s="113">
        <v>202359</v>
      </c>
      <c r="G168" s="111">
        <f>IFERROR(((E168/F168)-1)*100,IF(E168+F168&lt;&gt;0,100,0))</f>
        <v>22.664176043566144</v>
      </c>
    </row>
    <row r="169" spans="1:7" x14ac:dyDescent="0.2">
      <c r="A169" s="101" t="s">
        <v>32</v>
      </c>
      <c r="B169" s="112">
        <v>101483</v>
      </c>
      <c r="C169" s="113">
        <v>139816</v>
      </c>
      <c r="D169" s="111">
        <f t="shared" ref="D169:D171" si="5">IFERROR(((B169/C169)-1)*100,IF(B169+C169&lt;&gt;0,100,0))</f>
        <v>-27.416747725582191</v>
      </c>
      <c r="E169" s="113">
        <v>1562521</v>
      </c>
      <c r="F169" s="113">
        <v>1569092</v>
      </c>
      <c r="G169" s="111">
        <f>IFERROR(((E169/F169)-1)*100,IF(E169+F169&lt;&gt;0,100,0))</f>
        <v>-0.41877722912359028</v>
      </c>
    </row>
    <row r="170" spans="1:7" x14ac:dyDescent="0.2">
      <c r="A170" s="101" t="s">
        <v>92</v>
      </c>
      <c r="B170" s="112">
        <v>27357472</v>
      </c>
      <c r="C170" s="113">
        <v>36230428</v>
      </c>
      <c r="D170" s="111">
        <f t="shared" si="5"/>
        <v>-24.490342758302496</v>
      </c>
      <c r="E170" s="113">
        <v>411431784</v>
      </c>
      <c r="F170" s="113">
        <v>392205067</v>
      </c>
      <c r="G170" s="111">
        <f>IFERROR(((E170/F170)-1)*100,IF(E170+F170&lt;&gt;0,100,0))</f>
        <v>4.9022102511490528</v>
      </c>
    </row>
    <row r="171" spans="1:7" x14ac:dyDescent="0.2">
      <c r="A171" s="101" t="s">
        <v>93</v>
      </c>
      <c r="B171" s="112">
        <v>141634</v>
      </c>
      <c r="C171" s="113">
        <v>119623</v>
      </c>
      <c r="D171" s="111">
        <f t="shared" si="5"/>
        <v>18.400307633147463</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257</v>
      </c>
      <c r="C174" s="113">
        <v>193</v>
      </c>
      <c r="D174" s="111">
        <f t="shared" ref="D174:D177" si="6">IFERROR(((B174/C174)-1)*100,IF(B174+C174&lt;&gt;0,100,0))</f>
        <v>33.160621761658035</v>
      </c>
      <c r="E174" s="113">
        <v>10704</v>
      </c>
      <c r="F174" s="113">
        <v>17557</v>
      </c>
      <c r="G174" s="111">
        <f t="shared" ref="G174" si="7">IFERROR(((E174/F174)-1)*100,IF(E174+F174&lt;&gt;0,100,0))</f>
        <v>-39.032864384575952</v>
      </c>
    </row>
    <row r="175" spans="1:7" x14ac:dyDescent="0.2">
      <c r="A175" s="101" t="s">
        <v>32</v>
      </c>
      <c r="B175" s="112">
        <v>3139</v>
      </c>
      <c r="C175" s="113">
        <v>2478</v>
      </c>
      <c r="D175" s="111">
        <f t="shared" si="6"/>
        <v>26.674737691686843</v>
      </c>
      <c r="E175" s="113">
        <v>124987</v>
      </c>
      <c r="F175" s="113">
        <v>181249</v>
      </c>
      <c r="G175" s="111">
        <f t="shared" ref="G175" si="8">IFERROR(((E175/F175)-1)*100,IF(E175+F175&lt;&gt;0,100,0))</f>
        <v>-31.041274710481158</v>
      </c>
    </row>
    <row r="176" spans="1:7" x14ac:dyDescent="0.2">
      <c r="A176" s="101" t="s">
        <v>92</v>
      </c>
      <c r="B176" s="112">
        <v>20866</v>
      </c>
      <c r="C176" s="113">
        <v>33160</v>
      </c>
      <c r="D176" s="111">
        <f t="shared" si="6"/>
        <v>-37.074788902291921</v>
      </c>
      <c r="E176" s="113">
        <v>1006195</v>
      </c>
      <c r="F176" s="113">
        <v>3325227</v>
      </c>
      <c r="G176" s="111">
        <f t="shared" ref="G176" si="9">IFERROR(((E176/F176)-1)*100,IF(E176+F176&lt;&gt;0,100,0))</f>
        <v>-69.740562072905092</v>
      </c>
    </row>
    <row r="177" spans="1:7" x14ac:dyDescent="0.2">
      <c r="A177" s="101" t="s">
        <v>93</v>
      </c>
      <c r="B177" s="112">
        <v>18740</v>
      </c>
      <c r="C177" s="113">
        <v>21557</v>
      </c>
      <c r="D177" s="111">
        <f t="shared" si="6"/>
        <v>-13.067681031683442</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2020-06-29T06:00:00+00:00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804F149D-8752-49BD-90B9-9D9BACADDAB4}"/>
</file>

<file path=customXml/itemProps2.xml><?xml version="1.0" encoding="utf-8"?>
<ds:datastoreItem xmlns:ds="http://schemas.openxmlformats.org/officeDocument/2006/customXml" ds:itemID="{A2B80362-AD74-4688-B592-72A1B5F2F642}"/>
</file>

<file path=customXml/itemProps3.xml><?xml version="1.0" encoding="utf-8"?>
<ds:datastoreItem xmlns:ds="http://schemas.openxmlformats.org/officeDocument/2006/customXml" ds:itemID="{05BAAC1D-A016-4674-B571-168F0B3C7F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2020-06-29T06:20:35Z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