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<sst xmlns="http://schemas.openxmlformats.org/spreadsheetml/2006/main" count="265" uniqueCount="100">
  <si>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</si>
  <si>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</si>
  <si>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</si>
  <si>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</si>
  <si>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</si>
  <si>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</si>
  <si>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</si>
  <si>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</si>
  <si>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</si>
  <si>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</si>
  <si>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</si>
  <si>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</si>
  <si>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</si>
  <si>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</si>
  <si>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</si>
  <si>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</si>
  <si>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</si>
  <si>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</si>
  <si>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</si>
  <si>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</si>
  <si>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</si>
  <si>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</si>
  <si>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</si>
  <si>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</si>
  <si>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</si>
  <si>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</si>
  <si>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</si>
  <si>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</si>
  <si>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</si>
  <si>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</si>
  <si>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</si>
  <si>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</si>
  <si>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</si>
  <si>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</si>
  <si>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</si>
  <si>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</si>
  <si>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</si>
  <si>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</si>
  <si>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</si>
  <si>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</si>
  <si>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</si>
  <si>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</si>
  <si>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</si>
  <si>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</si>
  <si>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</si>
  <si>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</si>
  <si>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</si>
  <si>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</si>
  <si>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</si>
  <si>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</si>
  <si>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</si>
  <si>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</si>
  <si>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</si>
  <si>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</si>
  <si>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</si>
  <si>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</si>
  <si>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</si>
  <si>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</si>
  <si>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</si>
  <si>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</si>
  <si>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</si>
  <si>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</si>
  <si>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</si>
  <si>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</si>
  <si>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</si>
  <si>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</si>
  <si>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</si>
  <si>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</si>
  <si>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</si>
  <si>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</si>
  <si>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</si>
  <si>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</si>
  <si>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</si>
  <si>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</si>
  <si>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</si>
  <si>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</si>
  <si>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</si>
  <si>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</si>
  <si>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</si>
  <si>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</si>
  <si>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</si>
  <si>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</si>
  <si>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</si>
  <si>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</si>
  <si>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</si>
  <si>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</si>
  <si>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</si>
  <si>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</si>
  <si>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</si>
  <si>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</si>
  <si>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</si>
  <si>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</si>
  <si>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</si>
  <si>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</si>
  <si>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</si>
  <si>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</si>
  <si>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</si>
  <si>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2 October 2020</t>
  </si>
  <si>
    <t>02.10.2020</t>
  </si>
  <si>
    <t>04.10.2019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</si>
</sst>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2020</v>
      </c>
      <c r="F10" s="125">
        <v>2019</v>
      </c>
      <c r="G10" s="29" t="s">
        <v>7</v>
      </c>
    </row>
    <row r="11" spans="1:7" s="16" customFormat="1" ht="12" x14ac:dyDescent="0.2">
      <c r="A11" s="64" t="s">
        <v>8</v>
      </c>
      <c r="B11" s="67">
        <v>1585609</v>
      </c>
      <c r="C11" s="67">
        <v>1846818</v>
      </c>
      <c r="D11" s="98">
        <f>IFERROR(((B11/C11)-1)*100,IF(B11+C11&lt;&gt;0,100,0))</f>
        <v>-14.143732625521299</v>
      </c>
      <c r="E11" s="67">
        <v>72689052</v>
      </c>
      <c r="F11" s="67">
        <v>56989286</v>
      </c>
      <c r="G11" s="98">
        <f>IFERROR(((E11/F11)-1)*100,IF(E11+F11&lt;&gt;0,100,0))</f>
        <v>27.548627298120554</v>
      </c>
    </row>
    <row r="12" spans="1:7" s="16" customFormat="1" ht="12" x14ac:dyDescent="0.2">
      <c r="A12" s="64" t="s">
        <v>9</v>
      </c>
      <c r="B12" s="67">
        <v>1965414.7390000001</v>
      </c>
      <c r="C12" s="67">
        <v>1734576.517</v>
      </c>
      <c r="D12" s="98">
        <f>IFERROR(((B12/C12)-1)*100,IF(B12+C12&lt;&gt;0,100,0))</f>
        <v>13.308044916879268</v>
      </c>
      <c r="E12" s="67">
        <v>89067629.669</v>
      </c>
      <c r="F12" s="67">
        <v>60159860.088</v>
      </c>
      <c r="G12" s="98">
        <f>IFERROR(((E12/F12)-1)*100,IF(E12+F12&lt;&gt;0,100,0))</f>
        <v>48.05159044371878</v>
      </c>
    </row>
    <row r="13" spans="1:7" s="16" customFormat="1" ht="12" x14ac:dyDescent="0.2">
      <c r="A13" s="64" t="s">
        <v>10</v>
      </c>
      <c r="B13" s="67">
        <v>96981149.667531803</v>
      </c>
      <c r="C13" s="67">
        <v>111612695.764235</v>
      </c>
      <c r="D13" s="98">
        <f>IFERROR(((B13/C13)-1)*100,IF(B13+C13&lt;&gt;0,100,0))</f>
        <v>-13.109213066235881</v>
      </c>
      <c r="E13" s="67">
        <v>4482311754.4386997</v>
      </c>
      <c r="F13" s="67">
        <v>3895808963.18855</v>
      </c>
      <c r="G13" s="98">
        <f>IFERROR(((E13/F13)-1)*100,IF(E13+F13&lt;&gt;0,100,0))</f>
        <v>15.054711275424616</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439</v>
      </c>
      <c r="C16" s="67">
        <v>280</v>
      </c>
      <c r="D16" s="98">
        <f>IFERROR(((B16/C16)-1)*100,IF(B16+C16&lt;&gt;0,100,0))</f>
        <v>56.785714285714285</v>
      </c>
      <c r="E16" s="67">
        <v>12300</v>
      </c>
      <c r="F16" s="67">
        <v>10419</v>
      </c>
      <c r="G16" s="98">
        <f>IFERROR(((E16/F16)-1)*100,IF(E16+F16&lt;&gt;0,100,0))</f>
        <v>18.053556003455217</v>
      </c>
    </row>
    <row r="17" spans="1:7" s="16" customFormat="1" ht="12" x14ac:dyDescent="0.2">
      <c r="A17" s="64" t="s">
        <v>9</v>
      </c>
      <c r="B17" s="67">
        <v>160513.538</v>
      </c>
      <c r="C17" s="67">
        <v>110173.875</v>
      </c>
      <c r="D17" s="98">
        <f>IFERROR(((B17/C17)-1)*100,IF(B17+C17&lt;&gt;0,100,0))</f>
        <v>45.691106898073606</v>
      </c>
      <c r="E17" s="67">
        <v>7137786.5159999998</v>
      </c>
      <c r="F17" s="67">
        <v>5138259.2180000003</v>
      </c>
      <c r="G17" s="98">
        <f>IFERROR(((E17/F17)-1)*100,IF(E17+F17&lt;&gt;0,100,0))</f>
        <v>38.9144886072581</v>
      </c>
    </row>
    <row r="18" spans="1:7" s="16" customFormat="1" ht="12" x14ac:dyDescent="0.2">
      <c r="A18" s="64" t="s">
        <v>10</v>
      </c>
      <c r="B18" s="67">
        <v>6561317.4121868899</v>
      </c>
      <c r="C18" s="67">
        <v>4024277.6579255098</v>
      </c>
      <c r="D18" s="98">
        <f>IFERROR(((B18/C18)-1)*100,IF(B18+C18&lt;&gt;0,100,0))</f>
        <v>63.043357589028993</v>
      </c>
      <c r="E18" s="67">
        <v>248014420.71299499</v>
      </c>
      <c r="F18" s="67">
        <v>183621030.17693299</v>
      </c>
      <c r="G18" s="98">
        <f>IFERROR(((E18/F18)-1)*100,IF(E18+F18&lt;&gt;0,100,0))</f>
        <v>35.068635914967913</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2020</v>
      </c>
      <c r="F23" s="125">
        <v>2019</v>
      </c>
      <c r="G23" s="29" t="s">
        <v>13</v>
      </c>
    </row>
    <row r="24" spans="1:7" s="16" customFormat="1" ht="12" x14ac:dyDescent="0.2">
      <c r="A24" s="64" t="s">
        <v>14</v>
      </c>
      <c r="B24" s="66">
        <v>12349119.07814</v>
      </c>
      <c r="C24" s="66">
        <v>13902269.447210001</v>
      </c>
      <c r="D24" s="65">
        <f>B24-C24</f>
        <v>-1553150.3690700009</v>
      </c>
      <c r="E24" s="67">
        <v>719625936.69477999</v>
      </c>
      <c r="F24" s="67">
        <v>696155352.14084995</v>
      </c>
      <c r="G24" s="65">
        <f>E24-F24</f>
        <v>23470584.553930044</v>
      </c>
    </row>
    <row r="25" spans="1:7" s="16" customFormat="1" ht="12" x14ac:dyDescent="0.2">
      <c r="A25" s="68" t="s">
        <v>15</v>
      </c>
      <c r="B25" s="66">
        <v>17950152.791540001</v>
      </c>
      <c r="C25" s="66">
        <v>25794893.934190001</v>
      </c>
      <c r="D25" s="65">
        <f>B25-C25</f>
        <v>-7844741.1426500008</v>
      </c>
      <c r="E25" s="67">
        <v>823997858.94080997</v>
      </c>
      <c r="F25" s="67">
        <v>777746995.80888999</v>
      </c>
      <c r="G25" s="65">
        <f>E25-F25</f>
        <v>46250863.13191998</v>
      </c>
    </row>
    <row r="26" spans="1:7" s="28" customFormat="1" ht="12" x14ac:dyDescent="0.2">
      <c r="A26" s="69" t="s">
        <v>16</v>
      </c>
      <c r="B26" s="70">
        <f>B24-B25</f>
        <v>-5601033.7134000007</v>
      </c>
      <c r="C26" s="70">
        <f>C24-C25</f>
        <v>-11892624.486980001</v>
      </c>
      <c r="D26" s="70"/>
      <c r="E26" s="70">
        <f>E24-E25</f>
        <v>-104371922.24602997</v>
      </c>
      <c r="F26" s="70">
        <f>F24-F25</f>
        <v>-81591643.668040037</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54219.241397199999</v>
      </c>
      <c r="C33" s="126">
        <v>53993.87383117</v>
      </c>
      <c r="D33" s="98">
        <f t="shared" ref="D33:D42" si="0">IFERROR(((B33/C33)-1)*100,IF(B33+C33&lt;&gt;0,100,0))</f>
        <v>0.41739469691448594</v>
      </c>
      <c r="E33" s="64"/>
      <c r="F33" s="126">
        <v>54916.35</v>
      </c>
      <c r="G33" s="126">
        <v>53587.11</v>
      </c>
    </row>
    <row r="34" spans="1:7" s="16" customFormat="1" ht="12" x14ac:dyDescent="0.2">
      <c r="A34" s="64" t="s">
        <v>23</v>
      </c>
      <c r="B34" s="126">
        <v>57960.118989369999</v>
      </c>
      <c r="C34" s="126">
        <v>69965.957589840007</v>
      </c>
      <c r="D34" s="98">
        <f t="shared" si="0"/>
        <v>-17.15954303212941</v>
      </c>
      <c r="E34" s="64"/>
      <c r="F34" s="126">
        <v>57970.52</v>
      </c>
      <c r="G34" s="126">
        <v>54259.85</v>
      </c>
    </row>
    <row r="35" spans="1:7" s="16" customFormat="1" ht="12" x14ac:dyDescent="0.2">
      <c r="A35" s="64" t="s">
        <v>24</v>
      </c>
      <c r="B35" s="126">
        <v>37583.3558749</v>
      </c>
      <c r="C35" s="126">
        <v>45700.120369260003</v>
      </c>
      <c r="D35" s="98">
        <f t="shared" si="0"/>
        <v>-17.760925854846789</v>
      </c>
      <c r="E35" s="64"/>
      <c r="F35" s="126">
        <v>37799.22</v>
      </c>
      <c r="G35" s="126">
        <v>36068.86</v>
      </c>
    </row>
    <row r="36" spans="1:7" s="16" customFormat="1" ht="12" x14ac:dyDescent="0.2">
      <c r="A36" s="64" t="s">
        <v>25</v>
      </c>
      <c r="B36" s="126">
        <v>49896.682288190001</v>
      </c>
      <c r="C36" s="126">
        <v>47975.443237680003</v>
      </c>
      <c r="D36" s="98">
        <f t="shared" si="0"/>
        <v>4.0046301208553459</v>
      </c>
      <c r="E36" s="64"/>
      <c r="F36" s="126">
        <v>50755.32</v>
      </c>
      <c r="G36" s="126">
        <v>49514.17</v>
      </c>
    </row>
    <row r="37" spans="1:7" s="16" customFormat="1" ht="12" x14ac:dyDescent="0.2">
      <c r="A37" s="64" t="s">
        <v>79</v>
      </c>
      <c r="B37" s="126">
        <v>52634.173636059997</v>
      </c>
      <c r="C37" s="126">
        <v>42651.089576650003</v>
      </c>
      <c r="D37" s="98">
        <f t="shared" si="0"/>
        <v>23.406398660622706</v>
      </c>
      <c r="E37" s="64"/>
      <c r="F37" s="126">
        <v>54754.03</v>
      </c>
      <c r="G37" s="126">
        <v>51930.14</v>
      </c>
    </row>
    <row r="38" spans="1:7" s="16" customFormat="1" ht="12" x14ac:dyDescent="0.2">
      <c r="A38" s="64" t="s">
        <v>26</v>
      </c>
      <c r="B38" s="126">
        <v>73055.251364469994</v>
      </c>
      <c r="C38" s="126">
        <v>68000.955301959999</v>
      </c>
      <c r="D38" s="98">
        <f t="shared" si="0"/>
        <v>7.432683908727844</v>
      </c>
      <c r="E38" s="64"/>
      <c r="F38" s="126">
        <v>74032.479999999996</v>
      </c>
      <c r="G38" s="126">
        <v>72663.28</v>
      </c>
    </row>
    <row r="39" spans="1:7" s="16" customFormat="1" ht="12" x14ac:dyDescent="0.2">
      <c r="A39" s="64" t="s">
        <v>27</v>
      </c>
      <c r="B39" s="126">
        <v>10332.371235660001</v>
      </c>
      <c r="C39" s="126">
        <v>15443.23120638</v>
      </c>
      <c r="D39" s="98">
        <f t="shared" si="0"/>
        <v>-33.09449882877211</v>
      </c>
      <c r="E39" s="64"/>
      <c r="F39" s="126">
        <v>10359.959999999999</v>
      </c>
      <c r="G39" s="126">
        <v>9401.2800000000007</v>
      </c>
    </row>
    <row r="40" spans="1:7" s="16" customFormat="1" ht="12" x14ac:dyDescent="0.2">
      <c r="A40" s="64" t="s">
        <v>28</v>
      </c>
      <c r="B40" s="126">
        <v>69324.926144159996</v>
      </c>
      <c r="C40" s="126">
        <v>72455.97816821</v>
      </c>
      <c r="D40" s="98">
        <f t="shared" si="0"/>
        <v>-4.3213163402212595</v>
      </c>
      <c r="E40" s="64"/>
      <c r="F40" s="126">
        <v>69852.87</v>
      </c>
      <c r="G40" s="126">
        <v>67943.88</v>
      </c>
    </row>
    <row r="41" spans="1:7" s="16" customFormat="1" ht="12" x14ac:dyDescent="0.2">
      <c r="A41" s="64" t="s">
        <v>29</v>
      </c>
      <c r="B41" s="126">
        <v>5109.2199262699996</v>
      </c>
      <c r="C41" s="126">
        <v>2359.3373654699999</v>
      </c>
      <c r="D41" s="98">
        <f t="shared" si="0"/>
        <v>116.55317298177917</v>
      </c>
      <c r="E41" s="64"/>
      <c r="F41" s="126">
        <v>5285.61</v>
      </c>
      <c r="G41" s="126">
        <v>5007.68</v>
      </c>
    </row>
    <row r="42" spans="1:7" s="16" customFormat="1" ht="12" x14ac:dyDescent="0.2">
      <c r="A42" s="64" t="s">
        <v>78</v>
      </c>
      <c r="B42" s="126">
        <v>860.59607893999998</v>
      </c>
      <c r="C42" s="126">
        <v>810.93125538000004</v>
      </c>
      <c r="D42" s="98">
        <f t="shared" si="0"/>
        <v>6.1244184671026325</v>
      </c>
      <c r="E42" s="64"/>
      <c r="F42" s="126">
        <v>865.14</v>
      </c>
      <c r="G42" s="126">
        <v>821.65</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16354.432119015</v>
      </c>
      <c r="D48" s="72"/>
      <c r="E48" s="127">
        <v>17057.752647078702</v>
      </c>
      <c r="F48" s="72"/>
      <c r="G48" s="98">
        <f>IFERROR(((C48/E48)-1)*100,IF(C48+E48&lt;&gt;0,100,0))</f>
        <v>-4.1231722760627036</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3433</v>
      </c>
      <c r="D54" s="75"/>
      <c r="E54" s="128">
        <v>647998</v>
      </c>
      <c r="F54" s="128">
        <v>75985433.540000007</v>
      </c>
      <c r="G54" s="128">
        <v>10274144.976</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2020</v>
      </c>
      <c r="F67" s="125">
        <v>2019</v>
      </c>
      <c r="G67" s="50" t="s">
        <v>7</v>
      </c>
    </row>
    <row r="68" spans="1:7" s="16" customFormat="1" ht="12" x14ac:dyDescent="0.2">
      <c r="A68" s="77" t="s">
        <v>53</v>
      </c>
      <c r="B68" s="67">
        <v>5417</v>
      </c>
      <c r="C68" s="66">
        <v>5926</v>
      </c>
      <c r="D68" s="98">
        <f>IFERROR(((B68/C68)-1)*100,IF(B68+C68&lt;&gt;0,100,0))</f>
        <v>-8.5892676341545737</v>
      </c>
      <c r="E68" s="66">
        <v>266912</v>
      </c>
      <c r="F68" s="66">
        <v>225263</v>
      </c>
      <c r="G68" s="98">
        <f>IFERROR(((E68/F68)-1)*100,IF(E68+F68&lt;&gt;0,100,0))</f>
        <v>18.489055015692777</v>
      </c>
    </row>
    <row r="69" spans="1:7" s="16" customFormat="1" ht="12" x14ac:dyDescent="0.2">
      <c r="A69" s="79" t="s">
        <v>54</v>
      </c>
      <c r="B69" s="67">
        <v>161945200.222</v>
      </c>
      <c r="C69" s="66">
        <v>137415596.13600001</v>
      </c>
      <c r="D69" s="98">
        <f>IFERROR(((B69/C69)-1)*100,IF(B69+C69&lt;&gt;0,100,0))</f>
        <v>17.850669629758098</v>
      </c>
      <c r="E69" s="66">
        <v>8737692848.6189995</v>
      </c>
      <c r="F69" s="66">
        <v>7777153641.6969995</v>
      </c>
      <c r="G69" s="98">
        <f>IFERROR(((E69/F69)-1)*100,IF(E69+F69&lt;&gt;0,100,0))</f>
        <v>12.350780904881375</v>
      </c>
    </row>
    <row r="70" spans="1:7" s="62" customFormat="1" ht="12" x14ac:dyDescent="0.2">
      <c r="A70" s="79" t="s">
        <v>55</v>
      </c>
      <c r="B70" s="67">
        <v>156655348.37898999</v>
      </c>
      <c r="C70" s="66">
        <v>136756091.92693999</v>
      </c>
      <c r="D70" s="98">
        <f>IFERROR(((B70/C70)-1)*100,IF(B70+C70&lt;&gt;0,100,0))</f>
        <v>14.550910435990595</v>
      </c>
      <c r="E70" s="66">
        <v>8417286892.5622301</v>
      </c>
      <c r="F70" s="66">
        <v>7823849740.7402296</v>
      </c>
      <c r="G70" s="98">
        <f>IFERROR(((E70/F70)-1)*100,IF(E70+F70&lt;&gt;0,100,0))</f>
        <v>7.5849763414021609</v>
      </c>
    </row>
    <row r="71" spans="1:7" s="16" customFormat="1" ht="12" x14ac:dyDescent="0.2">
      <c r="A71" s="79" t="s">
        <v>94</v>
      </c>
      <c r="B71" s="98">
        <f>IFERROR(B69/B68/1000,)</f>
        <v>29.895735688019197</v>
      </c>
      <c r="C71" s="98">
        <f>IFERROR(C69/C68/1000,)</f>
        <v>23.188591990550119</v>
      </c>
      <c r="D71" s="98">
        <f>IFERROR(((B71/C71)-1)*100,IF(B71+C71&lt;&gt;0,100,0))</f>
        <v>28.924324944793511</v>
      </c>
      <c r="E71" s="98">
        <f>IFERROR(E69/E68/1000,)</f>
        <v>32.736230849939304</v>
      </c>
      <c r="F71" s="98">
        <f>IFERROR(F69/F68/1000,)</f>
        <v>34.524771674429445</v>
      </c>
      <c r="G71" s="98">
        <f>IFERROR(((E71/F71)-1)*100,IF(E71+F71&lt;&gt;0,100,0))</f>
        <v>-5.1804566337358633</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2374</v>
      </c>
      <c r="C74" s="66">
        <v>3285</v>
      </c>
      <c r="D74" s="98">
        <f>IFERROR(((B74/C74)-1)*100,IF(B74+C74&lt;&gt;0,100,0))</f>
        <v>-27.732115677321158</v>
      </c>
      <c r="E74" s="66">
        <v>115519</v>
      </c>
      <c r="F74" s="66">
        <v>138124</v>
      </c>
      <c r="G74" s="98">
        <f>IFERROR(((E74/F74)-1)*100,IF(E74+F74&lt;&gt;0,100,0))</f>
        <v>-16.365729344646841</v>
      </c>
    </row>
    <row r="75" spans="1:7" s="16" customFormat="1" ht="12" x14ac:dyDescent="0.2">
      <c r="A75" s="79" t="s">
        <v>54</v>
      </c>
      <c r="B75" s="67">
        <v>463916511.34600002</v>
      </c>
      <c r="C75" s="66">
        <v>516990166</v>
      </c>
      <c r="D75" s="98">
        <f>IFERROR(((B75/C75)-1)*100,IF(B75+C75&lt;&gt;0,100,0))</f>
        <v>-10.265892495525719</v>
      </c>
      <c r="E75" s="66">
        <v>17019223985.582001</v>
      </c>
      <c r="F75" s="66">
        <v>20313546597.171001</v>
      </c>
      <c r="G75" s="98">
        <f>IFERROR(((E75/F75)-1)*100,IF(E75+F75&lt;&gt;0,100,0))</f>
        <v>-16.217368029902712</v>
      </c>
    </row>
    <row r="76" spans="1:7" s="16" customFormat="1" ht="12" x14ac:dyDescent="0.2">
      <c r="A76" s="79" t="s">
        <v>55</v>
      </c>
      <c r="B76" s="67">
        <v>425384777.58463001</v>
      </c>
      <c r="C76" s="66">
        <v>515965690.21170998</v>
      </c>
      <c r="D76" s="98">
        <f>IFERROR(((B76/C76)-1)*100,IF(B76+C76&lt;&gt;0,100,0))</f>
        <v>-17.555607736226222</v>
      </c>
      <c r="E76" s="66">
        <v>16559585063.4534</v>
      </c>
      <c r="F76" s="66">
        <v>20029772416.610199</v>
      </c>
      <c r="G76" s="98">
        <f>IFERROR(((E76/F76)-1)*100,IF(E76+F76&lt;&gt;0,100,0))</f>
        <v>-17.325146192270559</v>
      </c>
    </row>
    <row r="77" spans="1:7" s="16" customFormat="1" ht="12" x14ac:dyDescent="0.2">
      <c r="A77" s="79" t="s">
        <v>94</v>
      </c>
      <c r="B77" s="98">
        <f>IFERROR(B75/B74/1000,)</f>
        <v>195.41554816596462</v>
      </c>
      <c r="C77" s="98">
        <f>IFERROR(C75/C74/1000,)</f>
        <v>157.37904596651447</v>
      </c>
      <c r="D77" s="98">
        <f>IFERROR(((B77/C77)-1)*100,IF(B77+C77&lt;&gt;0,100,0))</f>
        <v>24.168720788625929</v>
      </c>
      <c r="E77" s="98">
        <f>IFERROR(E75/E74/1000,)</f>
        <v>147.32835278683163</v>
      </c>
      <c r="F77" s="98">
        <f>IFERROR(F75/F74/1000,)</f>
        <v>147.06746544533172</v>
      </c>
      <c r="G77" s="98">
        <f>IFERROR(((E77/F77)-1)*100,IF(E77+F77&lt;&gt;0,100,0))</f>
        <v>0.1773929677171715</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162</v>
      </c>
      <c r="C80" s="66">
        <v>180</v>
      </c>
      <c r="D80" s="98">
        <f>IFERROR(((B80/C80)-1)*100,IF(B80+C80&lt;&gt;0,100,0))</f>
        <v>-9.9999999999999982</v>
      </c>
      <c r="E80" s="66">
        <v>8927</v>
      </c>
      <c r="F80" s="66">
        <v>7263</v>
      </c>
      <c r="G80" s="98">
        <f>IFERROR(((E80/F80)-1)*100,IF(E80+F80&lt;&gt;0,100,0))</f>
        <v>22.910642984992435</v>
      </c>
    </row>
    <row r="81" spans="1:7" s="16" customFormat="1" ht="12" x14ac:dyDescent="0.2">
      <c r="A81" s="79" t="s">
        <v>54</v>
      </c>
      <c r="B81" s="67">
        <v>16362502.579</v>
      </c>
      <c r="C81" s="66">
        <v>11172279.853</v>
      </c>
      <c r="D81" s="98">
        <f>IFERROR(((B81/C81)-1)*100,IF(B81+C81&lt;&gt;0,100,0))</f>
        <v>46.456254178114875</v>
      </c>
      <c r="E81" s="66">
        <v>765876341.85099995</v>
      </c>
      <c r="F81" s="66">
        <v>557854139.50100005</v>
      </c>
      <c r="G81" s="98">
        <f>IFERROR(((E81/F81)-1)*100,IF(E81+F81&lt;&gt;0,100,0))</f>
        <v>37.289712062740186</v>
      </c>
    </row>
    <row r="82" spans="1:7" s="16" customFormat="1" ht="12" x14ac:dyDescent="0.2">
      <c r="A82" s="79" t="s">
        <v>55</v>
      </c>
      <c r="B82" s="67">
        <v>2451311.4209498302</v>
      </c>
      <c r="C82" s="66">
        <v>3663304.7991997101</v>
      </c>
      <c r="D82" s="98">
        <f>IFERROR(((B82/C82)-1)*100,IF(B82+C82&lt;&gt;0,100,0))</f>
        <v>-33.084699327084479</v>
      </c>
      <c r="E82" s="66">
        <v>262817417.25102001</v>
      </c>
      <c r="F82" s="66">
        <v>179964744.08990201</v>
      </c>
      <c r="G82" s="98">
        <f>IFERROR(((E82/F82)-1)*100,IF(E82+F82&lt;&gt;0,100,0))</f>
        <v>46.038280208777252</v>
      </c>
    </row>
    <row r="83" spans="1:7" s="32" customFormat="1" x14ac:dyDescent="0.2">
      <c r="A83" s="79" t="s">
        <v>94</v>
      </c>
      <c r="B83" s="98">
        <f>IFERROR(B81/B80/1000,)</f>
        <v>101.00310233950619</v>
      </c>
      <c r="C83" s="98">
        <f>IFERROR(C81/C80/1000,)</f>
        <v>62.068221405555562</v>
      </c>
      <c r="D83" s="98">
        <f>IFERROR(((B83/C83)-1)*100,IF(B83+C83&lt;&gt;0,100,0))</f>
        <v>62.729171309016543</v>
      </c>
      <c r="E83" s="98">
        <f>IFERROR(E81/E80/1000,)</f>
        <v>85.793249899294267</v>
      </c>
      <c r="F83" s="98">
        <f>IFERROR(F81/F80/1000,)</f>
        <v>76.80767444595898</v>
      </c>
      <c r="G83" s="98">
        <f>IFERROR(((E83/F83)-1)*100,IF(E83+F83&lt;&gt;0,100,0))</f>
        <v>11.698799004333127</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7953</v>
      </c>
      <c r="C86" s="64">
        <f>C68+C74+C80</f>
        <v>9391</v>
      </c>
      <c r="D86" s="98">
        <f>IFERROR(((B86/C86)-1)*100,IF(B86+C86&lt;&gt;0,100,0))</f>
        <v>-15.312533276541373</v>
      </c>
      <c r="E86" s="64">
        <f>E68+E74+E80</f>
        <v>391358</v>
      </c>
      <c r="F86" s="64">
        <f>F68+F74+F80</f>
        <v>370650</v>
      </c>
      <c r="G86" s="98">
        <f>IFERROR(((E86/F86)-1)*100,IF(E86+F86&lt;&gt;0,100,0))</f>
        <v>5.5869418588965436</v>
      </c>
    </row>
    <row r="87" spans="1:7" s="62" customFormat="1" ht="12" x14ac:dyDescent="0.2">
      <c r="A87" s="79" t="s">
        <v>54</v>
      </c>
      <c r="B87" s="64">
        <f t="shared" ref="B87:C87" si="1">B69+B75+B81</f>
        <v>642224214.14700007</v>
      </c>
      <c r="C87" s="64">
        <f t="shared" si="1"/>
        <v>665578041.98900008</v>
      </c>
      <c r="D87" s="98">
        <f>IFERROR(((B87/C87)-1)*100,IF(B87+C87&lt;&gt;0,100,0))</f>
        <v>-3.5088038319608494</v>
      </c>
      <c r="E87" s="64">
        <f t="shared" ref="E87:F87" si="2">E69+E75+E81</f>
        <v>26522793176.052002</v>
      </c>
      <c r="F87" s="64">
        <f t="shared" si="2"/>
        <v>28648554378.368999</v>
      </c>
      <c r="G87" s="98">
        <f>IFERROR(((E87/F87)-1)*100,IF(E87+F87&lt;&gt;0,100,0))</f>
        <v>-7.4201342735884968</v>
      </c>
    </row>
    <row r="88" spans="1:7" s="62" customFormat="1" ht="12" x14ac:dyDescent="0.2">
      <c r="A88" s="79" t="s">
        <v>55</v>
      </c>
      <c r="B88" s="64">
        <f t="shared" ref="B88:C88" si="3">B70+B76+B82</f>
        <v>584491437.38456976</v>
      </c>
      <c r="C88" s="64">
        <f t="shared" si="3"/>
        <v>656385086.93784964</v>
      </c>
      <c r="D88" s="98">
        <f>IFERROR(((B88/C88)-1)*100,IF(B88+C88&lt;&gt;0,100,0))</f>
        <v>-10.952968156037212</v>
      </c>
      <c r="E88" s="64">
        <f t="shared" ref="E88:F88" si="4">E70+E76+E82</f>
        <v>25239689373.266647</v>
      </c>
      <c r="F88" s="64">
        <f t="shared" si="4"/>
        <v>28033586901.440331</v>
      </c>
      <c r="G88" s="98">
        <f>IFERROR(((E88/F88)-1)*100,IF(E88+F88&lt;&gt;0,100,0))</f>
        <v>-9.9662506192888749</v>
      </c>
    </row>
    <row r="89" spans="1:7" s="63" customFormat="1" x14ac:dyDescent="0.2">
      <c r="A89" s="79" t="s">
        <v>95</v>
      </c>
      <c r="B89" s="98">
        <f>IFERROR((B75/B87)*100,IF(B75+B87&lt;&gt;0,100,0))</f>
        <v>72.235910936832596</v>
      </c>
      <c r="C89" s="98">
        <f>IFERROR((C75/C87)*100,IF(C75+C87&lt;&gt;0,100,0))</f>
        <v>77.675363876944758</v>
      </c>
      <c r="D89" s="98">
        <f>IFERROR(((B89/C89)-1)*100,IF(B89+C89&lt;&gt;0,100,0))</f>
        <v>-7.0028032938854068</v>
      </c>
      <c r="E89" s="98">
        <f>IFERROR((E75/E87)*100,IF(E75+E87&lt;&gt;0,100,0))</f>
        <v>64.16829431429953</v>
      </c>
      <c r="F89" s="98">
        <f>IFERROR((F75/F87)*100,IF(F75+F87&lt;&gt;0,100,0))</f>
        <v>70.906009178978607</v>
      </c>
      <c r="G89" s="98">
        <f>IFERROR(((E89/F89)-1)*100,IF(E89+F89&lt;&gt;0,100,0))</f>
        <v>-9.5023185519748523</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2020</v>
      </c>
      <c r="F94" s="125">
        <v>2019</v>
      </c>
      <c r="G94" s="50" t="s">
        <v>13</v>
      </c>
    </row>
    <row r="95" spans="1:7" s="16" customFormat="1" ht="13.5" x14ac:dyDescent="0.2">
      <c r="A95" s="79" t="s">
        <v>87</v>
      </c>
      <c r="B95" s="66">
        <v>20184955.635000002</v>
      </c>
      <c r="C95" s="129">
        <v>18240357.022999998</v>
      </c>
      <c r="D95" s="65">
        <f>B95-C95</f>
        <v>1944598.6120000035</v>
      </c>
      <c r="E95" s="129">
        <v>1068445785.446</v>
      </c>
      <c r="F95" s="129">
        <v>1093759031.27</v>
      </c>
      <c r="G95" s="80">
        <f>E95-F95</f>
        <v>-25313245.824000001</v>
      </c>
    </row>
    <row r="96" spans="1:7" s="16" customFormat="1" ht="13.5" x14ac:dyDescent="0.2">
      <c r="A96" s="79" t="s">
        <v>88</v>
      </c>
      <c r="B96" s="66">
        <v>20157051.923</v>
      </c>
      <c r="C96" s="129">
        <v>17028906.215</v>
      </c>
      <c r="D96" s="65">
        <f>B96-C96</f>
        <v>3128145.7080000006</v>
      </c>
      <c r="E96" s="129">
        <v>1140041624.108</v>
      </c>
      <c r="F96" s="129">
        <v>1126720493.9400001</v>
      </c>
      <c r="G96" s="80">
        <f>E96-F96</f>
        <v>13321130.167999983</v>
      </c>
    </row>
    <row r="97" spans="1:7" s="28" customFormat="1" ht="12" x14ac:dyDescent="0.2">
      <c r="A97" s="81" t="s">
        <v>16</v>
      </c>
      <c r="B97" s="65">
        <f>B95-B96</f>
        <v>27903.712000001222</v>
      </c>
      <c r="C97" s="65">
        <f>C95-C96</f>
        <v>1211450.8079999983</v>
      </c>
      <c r="D97" s="82"/>
      <c r="E97" s="65">
        <f>E95-E96</f>
        <v>-71595838.66200006</v>
      </c>
      <c r="F97" s="82">
        <f>F95-F96</f>
        <v>-32961462.670000076</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709.68656981194601</v>
      </c>
      <c r="C104" s="131">
        <v>694.11852642050599</v>
      </c>
      <c r="D104" s="98">
        <f>IFERROR(((B104/C104)-1)*100,IF(B104+C104&lt;&gt;0,100,0))</f>
        <v>2.2428508675200964</v>
      </c>
      <c r="E104" s="84"/>
      <c r="F104" s="130">
        <v>711.20950395972898</v>
      </c>
      <c r="G104" s="130">
        <v>709.11142757027596</v>
      </c>
    </row>
    <row r="105" spans="1:7" s="16" customFormat="1" ht="12" x14ac:dyDescent="0.2">
      <c r="A105" s="79" t="s">
        <v>50</v>
      </c>
      <c r="B105" s="130">
        <v>701.23497842115296</v>
      </c>
      <c r="C105" s="131">
        <v>687.11887157834201</v>
      </c>
      <c r="D105" s="98">
        <f>IFERROR(((B105/C105)-1)*100,IF(B105+C105&lt;&gt;0,100,0))</f>
        <v>2.0543907941846573</v>
      </c>
      <c r="E105" s="84"/>
      <c r="F105" s="130">
        <v>702.66905272014003</v>
      </c>
      <c r="G105" s="130">
        <v>700.49376810938895</v>
      </c>
    </row>
    <row r="106" spans="1:7" s="16" customFormat="1" ht="12" x14ac:dyDescent="0.2">
      <c r="A106" s="79" t="s">
        <v>51</v>
      </c>
      <c r="B106" s="130">
        <v>744.02814369834095</v>
      </c>
      <c r="C106" s="131">
        <v>721.29927770154302</v>
      </c>
      <c r="D106" s="98">
        <f>IFERROR(((B106/C106)-1)*100,IF(B106+C106&lt;&gt;0,100,0))</f>
        <v>3.1511006179327783</v>
      </c>
      <c r="E106" s="84"/>
      <c r="F106" s="130">
        <v>746.10168265739196</v>
      </c>
      <c r="G106" s="130">
        <v>744.02814369834095</v>
      </c>
    </row>
    <row r="107" spans="1:7" s="28" customFormat="1" ht="12" x14ac:dyDescent="0.2">
      <c r="A107" s="81" t="s">
        <v>52</v>
      </c>
      <c r="B107" s="85"/>
      <c r="C107" s="84"/>
      <c r="D107" s="86"/>
      <c r="E107" s="84"/>
      <c r="F107" s="71"/>
      <c r="G107" s="71"/>
    </row>
    <row r="108" spans="1:7" s="16" customFormat="1" ht="12" x14ac:dyDescent="0.2">
      <c r="A108" s="79" t="s">
        <v>56</v>
      </c>
      <c r="B108" s="130">
        <v>582.91325930787104</v>
      </c>
      <c r="C108" s="131">
        <v>521.33949948618397</v>
      </c>
      <c r="D108" s="98">
        <f>IFERROR(((B108/C108)-1)*100,IF(B108+C108&lt;&gt;0,100,0))</f>
        <v>11.81068380246888</v>
      </c>
      <c r="E108" s="84"/>
      <c r="F108" s="130">
        <v>582.91325930787104</v>
      </c>
      <c r="G108" s="130">
        <v>582.10487200050704</v>
      </c>
    </row>
    <row r="109" spans="1:7" s="16" customFormat="1" ht="12" x14ac:dyDescent="0.2">
      <c r="A109" s="79" t="s">
        <v>57</v>
      </c>
      <c r="B109" s="130">
        <v>755.92087487881099</v>
      </c>
      <c r="C109" s="131">
        <v>663.87224402842003</v>
      </c>
      <c r="D109" s="98">
        <f>IFERROR(((B109/C109)-1)*100,IF(B109+C109&lt;&gt;0,100,0))</f>
        <v>13.865413365052582</v>
      </c>
      <c r="E109" s="84"/>
      <c r="F109" s="130">
        <v>755.92087487881099</v>
      </c>
      <c r="G109" s="130">
        <v>752.93629703196598</v>
      </c>
    </row>
    <row r="110" spans="1:7" s="16" customFormat="1" ht="12" x14ac:dyDescent="0.2">
      <c r="A110" s="79" t="s">
        <v>59</v>
      </c>
      <c r="B110" s="130">
        <v>809.63231065721197</v>
      </c>
      <c r="C110" s="131">
        <v>773.91184016689203</v>
      </c>
      <c r="D110" s="98">
        <f>IFERROR(((B110/C110)-1)*100,IF(B110+C110&lt;&gt;0,100,0))</f>
        <v>4.6155735881514559</v>
      </c>
      <c r="E110" s="84"/>
      <c r="F110" s="130">
        <v>810.83178372688894</v>
      </c>
      <c r="G110" s="130">
        <v>805.352262453658</v>
      </c>
    </row>
    <row r="111" spans="1:7" s="16" customFormat="1" ht="12" x14ac:dyDescent="0.2">
      <c r="A111" s="79" t="s">
        <v>58</v>
      </c>
      <c r="B111" s="130">
        <v>719.48911618989803</v>
      </c>
      <c r="C111" s="131">
        <v>752.39381086600304</v>
      </c>
      <c r="D111" s="98">
        <f>IFERROR(((B111/C111)-1)*100,IF(B111+C111&lt;&gt;0,100,0))</f>
        <v>-4.373334044073518</v>
      </c>
      <c r="E111" s="84"/>
      <c r="F111" s="130">
        <v>723.35737579309205</v>
      </c>
      <c r="G111" s="130">
        <v>719.48911618989803</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2020</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13</v>
      </c>
      <c r="F119" s="66">
        <v>0</v>
      </c>
      <c r="G119" s="98">
        <f>IFERROR(((E119/F119)-1)*100,IF(E119+F119&lt;&gt;0,100,0))</f>
        <v>100</v>
      </c>
    </row>
    <row r="120" spans="1:7" s="16" customFormat="1" ht="12" x14ac:dyDescent="0.2">
      <c r="A120" s="79" t="s">
        <v>72</v>
      </c>
      <c r="B120" s="67">
        <v>169</v>
      </c>
      <c r="C120" s="66">
        <v>79</v>
      </c>
      <c r="D120" s="98">
        <f>IFERROR(((B120/C120)-1)*100,IF(B120+C120&lt;&gt;0,100,0))</f>
        <v>113.92405063291137</v>
      </c>
      <c r="E120" s="66">
        <v>11704</v>
      </c>
      <c r="F120" s="66">
        <v>9064</v>
      </c>
      <c r="G120" s="98">
        <f>IFERROR(((E120/F120)-1)*100,IF(E120+F120&lt;&gt;0,100,0))</f>
        <v>29.126213592233018</v>
      </c>
    </row>
    <row r="121" spans="1:7" s="16" customFormat="1" ht="12" x14ac:dyDescent="0.2">
      <c r="A121" s="79" t="s">
        <v>74</v>
      </c>
      <c r="B121" s="67">
        <v>0</v>
      </c>
      <c r="C121" s="66">
        <v>8</v>
      </c>
      <c r="D121" s="98">
        <f>IFERROR(((B121/C121)-1)*100,IF(B121+C121&lt;&gt;0,100,0))</f>
        <v>-100</v>
      </c>
      <c r="E121" s="66">
        <v>333</v>
      </c>
      <c r="F121" s="66">
        <v>335</v>
      </c>
      <c r="G121" s="98">
        <f>IFERROR(((E121/F121)-1)*100,IF(E121+F121&lt;&gt;0,100,0))</f>
        <v>-0.59701492537312939</v>
      </c>
    </row>
    <row r="122" spans="1:7" s="28" customFormat="1" ht="12" x14ac:dyDescent="0.2">
      <c r="A122" s="81" t="s">
        <v>34</v>
      </c>
      <c r="B122" s="82">
        <f>SUM(B119:B121)</f>
        <v>169</v>
      </c>
      <c r="C122" s="82">
        <f>SUM(C119:C121)</f>
        <v>87</v>
      </c>
      <c r="D122" s="98">
        <f>IFERROR(((B122/C122)-1)*100,IF(B122+C122&lt;&gt;0,100,0))</f>
        <v>94.252873563218387</v>
      </c>
      <c r="E122" s="82">
        <f>SUM(E119:E121)</f>
        <v>12050</v>
      </c>
      <c r="F122" s="82">
        <f>SUM(F119:F121)</f>
        <v>9399</v>
      </c>
      <c r="G122" s="98">
        <f>IFERROR(((E122/F122)-1)*100,IF(E122+F122&lt;&gt;0,100,0))</f>
        <v>28.205128205128215</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54</v>
      </c>
      <c r="C125" s="66">
        <v>0</v>
      </c>
      <c r="D125" s="98">
        <f>IFERROR(((B125/C125)-1)*100,IF(B125+C125&lt;&gt;0,100,0))</f>
        <v>100</v>
      </c>
      <c r="E125" s="66">
        <v>1272</v>
      </c>
      <c r="F125" s="66">
        <v>1189</v>
      </c>
      <c r="G125" s="98">
        <f>IFERROR(((E125/F125)-1)*100,IF(E125+F125&lt;&gt;0,100,0))</f>
        <v>6.9806560134566764</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54</v>
      </c>
      <c r="C127" s="82">
        <f>SUM(C125:C126)</f>
        <v>0</v>
      </c>
      <c r="D127" s="98">
        <f>IFERROR(((B127/C127)-1)*100,IF(B127+C127&lt;&gt;0,100,0))</f>
        <v>100</v>
      </c>
      <c r="E127" s="82">
        <f>SUM(E125:E126)</f>
        <v>1272</v>
      </c>
      <c r="F127" s="82">
        <f>SUM(F125:F126)</f>
        <v>1189</v>
      </c>
      <c r="G127" s="98">
        <f>IFERROR(((E127/F127)-1)*100,IF(E127+F127&lt;&gt;0,100,0))</f>
        <v>6.9806560134566764</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110085</v>
      </c>
      <c r="F130" s="66">
        <v>0</v>
      </c>
      <c r="G130" s="98">
        <f>IFERROR(((E130/F130)-1)*100,IF(E130+F130&lt;&gt;0,100,0))</f>
        <v>100</v>
      </c>
    </row>
    <row r="131" spans="1:7" s="16" customFormat="1" ht="12" x14ac:dyDescent="0.2">
      <c r="A131" s="79" t="s">
        <v>72</v>
      </c>
      <c r="B131" s="67">
        <v>23936</v>
      </c>
      <c r="C131" s="66">
        <v>10769</v>
      </c>
      <c r="D131" s="98">
        <f>IFERROR(((B131/C131)-1)*100,IF(B131+C131&lt;&gt;0,100,0))</f>
        <v>122.26762002042899</v>
      </c>
      <c r="E131" s="66">
        <v>9379676</v>
      </c>
      <c r="F131" s="66">
        <v>7808860</v>
      </c>
      <c r="G131" s="98">
        <f>IFERROR(((E131/F131)-1)*100,IF(E131+F131&lt;&gt;0,100,0))</f>
        <v>20.115817161531901</v>
      </c>
    </row>
    <row r="132" spans="1:7" s="16" customFormat="1" ht="12" x14ac:dyDescent="0.2">
      <c r="A132" s="79" t="s">
        <v>74</v>
      </c>
      <c r="B132" s="67">
        <v>0</v>
      </c>
      <c r="C132" s="66">
        <v>65</v>
      </c>
      <c r="D132" s="98">
        <f>IFERROR(((B132/C132)-1)*100,IF(B132+C132&lt;&gt;0,100,0))</f>
        <v>-100</v>
      </c>
      <c r="E132" s="66">
        <v>18991</v>
      </c>
      <c r="F132" s="66">
        <v>16061</v>
      </c>
      <c r="G132" s="98">
        <f>IFERROR(((E132/F132)-1)*100,IF(E132+F132&lt;&gt;0,100,0))</f>
        <v>18.242948757860656</v>
      </c>
    </row>
    <row r="133" spans="1:7" s="16" customFormat="1" ht="12" x14ac:dyDescent="0.2">
      <c r="A133" s="81" t="s">
        <v>34</v>
      </c>
      <c r="B133" s="82">
        <f>SUM(B130:B132)</f>
        <v>23936</v>
      </c>
      <c r="C133" s="82">
        <f>SUM(C130:C132)</f>
        <v>10834</v>
      </c>
      <c r="D133" s="98">
        <f>IFERROR(((B133/C133)-1)*100,IF(B133+C133&lt;&gt;0,100,0))</f>
        <v>120.93409636330072</v>
      </c>
      <c r="E133" s="82">
        <f>SUM(E130:E132)</f>
        <v>9508752</v>
      </c>
      <c r="F133" s="82">
        <f>SUM(F130:F132)</f>
        <v>7824921</v>
      </c>
      <c r="G133" s="98">
        <f>IFERROR(((E133/F133)-1)*100,IF(E133+F133&lt;&gt;0,100,0))</f>
        <v>21.51882427950391</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12683</v>
      </c>
      <c r="C136" s="66">
        <v>0</v>
      </c>
      <c r="D136" s="98">
        <f>IFERROR(((B136/C136)-1)*100,)</f>
        <v>0</v>
      </c>
      <c r="E136" s="66">
        <v>577101</v>
      </c>
      <c r="F136" s="66">
        <v>728159</v>
      </c>
      <c r="G136" s="98">
        <f>IFERROR(((E136/F136)-1)*100,)</f>
        <v>-20.745194387489541</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12683</v>
      </c>
      <c r="C138" s="82">
        <f>SUM(C136:C137)</f>
        <v>0</v>
      </c>
      <c r="D138" s="98">
        <f>IFERROR(((B138/C138)-1)*100,)</f>
        <v>0</v>
      </c>
      <c r="E138" s="82">
        <f>SUM(E136:E137)</f>
        <v>577101</v>
      </c>
      <c r="F138" s="82">
        <f>SUM(F136:F137)</f>
        <v>728159</v>
      </c>
      <c r="G138" s="98">
        <f>IFERROR(((E138/F138)-1)*100,)</f>
        <v>-20.745194387489541</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2654433.5237500002</v>
      </c>
      <c r="F141" s="66">
        <v>0</v>
      </c>
      <c r="G141" s="98">
        <f>IFERROR(((E141/F141)-1)*100,IF(E141+F141&lt;&gt;0,100,0))</f>
        <v>100</v>
      </c>
    </row>
    <row r="142" spans="1:7" s="32" customFormat="1" x14ac:dyDescent="0.2">
      <c r="A142" s="79" t="s">
        <v>72</v>
      </c>
      <c r="B142" s="67">
        <v>2149567.46826</v>
      </c>
      <c r="C142" s="66">
        <v>1022283.12437</v>
      </c>
      <c r="D142" s="98">
        <f>IFERROR(((B142/C142)-1)*100,IF(B142+C142&lt;&gt;0,100,0))</f>
        <v>110.27124648904957</v>
      </c>
      <c r="E142" s="66">
        <v>868350344.18239999</v>
      </c>
      <c r="F142" s="66">
        <v>775085290.24879003</v>
      </c>
      <c r="G142" s="98">
        <f>IFERROR(((E142/F142)-1)*100,IF(E142+F142&lt;&gt;0,100,0))</f>
        <v>12.032876266258818</v>
      </c>
    </row>
    <row r="143" spans="1:7" s="32" customFormat="1" x14ac:dyDescent="0.2">
      <c r="A143" s="79" t="s">
        <v>74</v>
      </c>
      <c r="B143" s="67">
        <v>0</v>
      </c>
      <c r="C143" s="66">
        <v>425672.1</v>
      </c>
      <c r="D143" s="98">
        <f>IFERROR(((B143/C143)-1)*100,IF(B143+C143&lt;&gt;0,100,0))</f>
        <v>-100</v>
      </c>
      <c r="E143" s="66">
        <v>92676529.379999995</v>
      </c>
      <c r="F143" s="66">
        <v>86736208.5</v>
      </c>
      <c r="G143" s="98">
        <f>IFERROR(((E143/F143)-1)*100,IF(E143+F143&lt;&gt;0,100,0))</f>
        <v>6.848720946800424</v>
      </c>
    </row>
    <row r="144" spans="1:7" s="16" customFormat="1" ht="12" x14ac:dyDescent="0.2">
      <c r="A144" s="81" t="s">
        <v>34</v>
      </c>
      <c r="B144" s="82">
        <f>SUM(B141:B143)</f>
        <v>2149567.46826</v>
      </c>
      <c r="C144" s="82">
        <f>SUM(C141:C143)</f>
        <v>1447955.22437</v>
      </c>
      <c r="D144" s="98">
        <f>IFERROR(((B144/C144)-1)*100,IF(B144+C144&lt;&gt;0,100,0))</f>
        <v>48.455382603095963</v>
      </c>
      <c r="E144" s="82">
        <f>SUM(E141:E143)</f>
        <v>963681307.08614993</v>
      </c>
      <c r="F144" s="82">
        <f>SUM(F141:F143)</f>
        <v>861821498.74879003</v>
      </c>
      <c r="G144" s="98">
        <f>IFERROR(((E144/F144)-1)*100,IF(E144+F144&lt;&gt;0,100,0))</f>
        <v>11.819130583913505</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18501.528060000001</v>
      </c>
      <c r="C147" s="66">
        <v>0</v>
      </c>
      <c r="D147" s="98">
        <f>IFERROR(((B147/C147)-1)*100,IF(B147+C147&lt;&gt;0,100,0))</f>
        <v>100</v>
      </c>
      <c r="E147" s="66">
        <v>1068066.67695</v>
      </c>
      <c r="F147" s="66">
        <v>955046.47796000005</v>
      </c>
      <c r="G147" s="98">
        <f>IFERROR(((E147/F147)-1)*100,IF(E147+F147&lt;&gt;0,100,0))</f>
        <v>11.833999873117552</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18501.528060000001</v>
      </c>
      <c r="C149" s="82">
        <f>SUM(C147:C148)</f>
        <v>0</v>
      </c>
      <c r="D149" s="98">
        <f>IFERROR(((B149/C149)-1)*100,IF(B149+C149&lt;&gt;0,100,0))</f>
        <v>100</v>
      </c>
      <c r="E149" s="82">
        <f>SUM(E147:E148)</f>
        <v>1068066.67695</v>
      </c>
      <c r="F149" s="82">
        <f>SUM(F147:F148)</f>
        <v>955046.47796000005</v>
      </c>
      <c r="G149" s="98">
        <f>IFERROR(((E149/F149)-1)*100,IF(E149+F149&lt;&gt;0,100,0))</f>
        <v>11.833999873117552</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60010</v>
      </c>
      <c r="C152" s="66">
        <v>0</v>
      </c>
      <c r="D152" s="98">
        <f>IFERROR(((B152/C152)-1)*100,IF(B152+C152&lt;&gt;0,100,0))</f>
        <v>100</v>
      </c>
      <c r="E152" s="78"/>
      <c r="F152" s="78"/>
      <c r="G152" s="65"/>
    </row>
    <row r="153" spans="1:7" s="16" customFormat="1" ht="12" x14ac:dyDescent="0.2">
      <c r="A153" s="79" t="s">
        <v>72</v>
      </c>
      <c r="B153" s="67">
        <v>967968</v>
      </c>
      <c r="C153" s="66">
        <v>884587</v>
      </c>
      <c r="D153" s="98">
        <f>IFERROR(((B153/C153)-1)*100,IF(B153+C153&lt;&gt;0,100,0))</f>
        <v>9.425980711902838</v>
      </c>
      <c r="E153" s="78"/>
      <c r="F153" s="78"/>
      <c r="G153" s="65"/>
    </row>
    <row r="154" spans="1:7" s="16" customFormat="1" ht="12" x14ac:dyDescent="0.2">
      <c r="A154" s="79" t="s">
        <v>74</v>
      </c>
      <c r="B154" s="67">
        <v>2436</v>
      </c>
      <c r="C154" s="66">
        <v>2647</v>
      </c>
      <c r="D154" s="98">
        <f>IFERROR(((B154/C154)-1)*100,IF(B154+C154&lt;&gt;0,100,0))</f>
        <v>-7.9712882508500176</v>
      </c>
      <c r="E154" s="78"/>
      <c r="F154" s="78"/>
      <c r="G154" s="65"/>
    </row>
    <row r="155" spans="1:7" s="28" customFormat="1" ht="12" x14ac:dyDescent="0.2">
      <c r="A155" s="81" t="s">
        <v>34</v>
      </c>
      <c r="B155" s="82">
        <f>SUM(B152:B154)</f>
        <v>1030414</v>
      </c>
      <c r="C155" s="82">
        <f>SUM(C152:C154)</f>
        <v>887234</v>
      </c>
      <c r="D155" s="98">
        <f>IFERROR(((B155/C155)-1)*100,IF(B155+C155&lt;&gt;0,100,0))</f>
        <v>16.137794538982941</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242377</v>
      </c>
      <c r="C158" s="66">
        <v>207681</v>
      </c>
      <c r="D158" s="98">
        <f>IFERROR(((B158/C158)-1)*100,IF(B158+C158&lt;&gt;0,100,0))</f>
        <v>16.706391051660962</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242377</v>
      </c>
      <c r="C160" s="82">
        <f>SUM(C158:C159)</f>
        <v>207681</v>
      </c>
      <c r="D160" s="98">
        <f>IFERROR(((B160/C160)-1)*100,IF(B160+C160&lt;&gt;0,100,0))</f>
        <v>16.706391051660962</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2020</v>
      </c>
      <c r="F166" s="125">
        <v>2019</v>
      </c>
      <c r="G166" s="50" t="s">
        <v>7</v>
      </c>
    </row>
    <row r="167" spans="1:7" x14ac:dyDescent="0.2">
      <c r="A167" s="102" t="s">
        <v>33</v>
      </c>
      <c r="B167" s="104"/>
      <c r="C167" s="104"/>
      <c r="D167" s="105"/>
      <c r="E167" s="106"/>
      <c r="F167" s="106"/>
      <c r="G167" s="107"/>
    </row>
    <row r="168" spans="1:7" x14ac:dyDescent="0.2">
      <c r="A168" s="101" t="s">
        <v>31</v>
      </c>
      <c r="B168" s="112">
        <v>9820</v>
      </c>
      <c r="C168" s="113">
        <v>10074</v>
      </c>
      <c r="D168" s="111">
        <f>IFERROR(((B168/C168)-1)*100,IF(B168+C168&lt;&gt;0,100,0))</f>
        <v>-2.5213420686916788</v>
      </c>
      <c r="E168" s="113">
        <v>365114</v>
      </c>
      <c r="F168" s="113">
        <v>320151</v>
      </c>
      <c r="G168" s="111">
        <f>IFERROR(((E168/F168)-1)*100,IF(E168+F168&lt;&gt;0,100,0))</f>
        <v>14.04431034105782</v>
      </c>
    </row>
    <row r="169" spans="1:7" x14ac:dyDescent="0.2">
      <c r="A169" s="101" t="s">
        <v>32</v>
      </c>
      <c r="B169" s="112">
        <v>55191</v>
      </c>
      <c r="C169" s="113">
        <v>51321</v>
      </c>
      <c r="D169" s="111">
        <f t="shared" ref="D169:D171" si="5">IFERROR(((B169/C169)-1)*100,IF(B169+C169&lt;&gt;0,100,0))</f>
        <v>7.540772783071259</v>
      </c>
      <c r="E169" s="113">
        <v>2404767</v>
      </c>
      <c r="F169" s="113">
        <v>2413704</v>
      </c>
      <c r="G169" s="111">
        <f>IFERROR(((E169/F169)-1)*100,IF(E169+F169&lt;&gt;0,100,0))</f>
        <v>-0.37026081077049522</v>
      </c>
    </row>
    <row r="170" spans="1:7" x14ac:dyDescent="0.2">
      <c r="A170" s="101" t="s">
        <v>92</v>
      </c>
      <c r="B170" s="112">
        <v>17707257</v>
      </c>
      <c r="C170" s="113">
        <v>13150105</v>
      </c>
      <c r="D170" s="111">
        <f t="shared" si="5"/>
        <v>34.654871577071056</v>
      </c>
      <c r="E170" s="113">
        <v>655325636</v>
      </c>
      <c r="F170" s="113">
        <v>602739171</v>
      </c>
      <c r="G170" s="111">
        <f>IFERROR(((E170/F170)-1)*100,IF(E170+F170&lt;&gt;0,100,0))</f>
        <v>8.7245806362235001</v>
      </c>
    </row>
    <row r="171" spans="1:7" x14ac:dyDescent="0.2">
      <c r="A171" s="101" t="s">
        <v>93</v>
      </c>
      <c r="B171" s="112">
        <v>151206</v>
      </c>
      <c r="C171" s="113">
        <v>138594</v>
      </c>
      <c r="D171" s="111">
        <f t="shared" si="5"/>
        <v>9.0999610372743511</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751</v>
      </c>
      <c r="C174" s="113">
        <v>470</v>
      </c>
      <c r="D174" s="111">
        <f t="shared" ref="D174:D177" si="6">IFERROR(((B174/C174)-1)*100,IF(B174+C174&lt;&gt;0,100,0))</f>
        <v>59.787234042553195</v>
      </c>
      <c r="E174" s="113">
        <v>16609</v>
      </c>
      <c r="F174" s="113">
        <v>22502</v>
      </c>
      <c r="G174" s="111">
        <f t="shared" ref="G174" si="7">IFERROR(((E174/F174)-1)*100,IF(E174+F174&lt;&gt;0,100,0))</f>
        <v>-26.188783219269396</v>
      </c>
    </row>
    <row r="175" spans="1:7" x14ac:dyDescent="0.2">
      <c r="A175" s="101" t="s">
        <v>32</v>
      </c>
      <c r="B175" s="112">
        <v>5063</v>
      </c>
      <c r="C175" s="113">
        <v>4971</v>
      </c>
      <c r="D175" s="111">
        <f t="shared" si="6"/>
        <v>1.8507342587004594</v>
      </c>
      <c r="E175" s="113">
        <v>215133</v>
      </c>
      <c r="F175" s="113">
        <v>249791</v>
      </c>
      <c r="G175" s="111">
        <f t="shared" ref="G175" si="8">IFERROR(((E175/F175)-1)*100,IF(E175+F175&lt;&gt;0,100,0))</f>
        <v>-13.87479933224175</v>
      </c>
    </row>
    <row r="176" spans="1:7" x14ac:dyDescent="0.2">
      <c r="A176" s="101" t="s">
        <v>92</v>
      </c>
      <c r="B176" s="112">
        <v>71706</v>
      </c>
      <c r="C176" s="113">
        <v>46594</v>
      </c>
      <c r="D176" s="111">
        <f t="shared" si="6"/>
        <v>53.895351332789623</v>
      </c>
      <c r="E176" s="113">
        <v>2030635</v>
      </c>
      <c r="F176" s="113">
        <v>4151129</v>
      </c>
      <c r="G176" s="111">
        <f t="shared" ref="G176" si="9">IFERROR(((E176/F176)-1)*100,IF(E176+F176&lt;&gt;0,100,0))</f>
        <v>-51.082344104459288</v>
      </c>
    </row>
    <row r="177" spans="1:7" x14ac:dyDescent="0.2">
      <c r="A177" s="101" t="s">
        <v>93</v>
      </c>
      <c r="B177" s="112">
        <v>54956</v>
      </c>
      <c r="C177" s="113">
        <v>53295</v>
      </c>
      <c r="D177" s="111">
        <f t="shared" si="6"/>
        <v>3.1166150670794535</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Equity Market Weekly Statistics" ma:contentTypeID="0x01010025A8B514A743974EAD575655CE6523734000DC03107B12B41E43838529554B89BDF3" ma:contentTypeVersion="2" ma:contentTypeDescription="Create a new document." ma:contentTypeScope="" ma:versionID="371c32eb71b50dc59179acd9d85e891b">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2020-10-05T06:00:00+00:00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Props1.xml><?xml version="1.0" encoding="utf-8"?>
<ds:datastoreItem xmlns:ds="http://schemas.openxmlformats.org/officeDocument/2006/customXml" ds:itemID="{F8D9E0E4-EC3F-4A87-85DB-9C630836BD95}"/>
</file>

<file path=customXml/itemProps2.xml><?xml version="1.0" encoding="utf-8"?>
<ds:datastoreItem xmlns:ds="http://schemas.openxmlformats.org/officeDocument/2006/customXml" ds:itemID="{E935FE72-E662-43BB-B662-B4092653407C}"/>
</file>

<file path=customXml/itemProps3.xml><?xml version="1.0" encoding="utf-8"?>
<ds:datastoreItem xmlns:ds="http://schemas.openxmlformats.org/officeDocument/2006/customXml" ds:itemID="{0C7310B5-0BD0-47F9-9EE4-5380084E6C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2020-10-05T06:24:38Z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0x01010025A8B514A743974EAD575655CE6523734000DC03107B12B41E43838529554B89BDF3</vt:lpwstr>
  </property>
</Properties>
</file>