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<sst xmlns="http://schemas.openxmlformats.org/spreadsheetml/2006/main" count="265" uniqueCount="100">
  <si>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</si>
  <si>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</si>
  <si>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</si>
  <si>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</si>
  <si>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</si>
  <si>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</si>
  <si>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</si>
  <si>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</si>
  <si>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</si>
  <si>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</si>
  <si>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</si>
  <si>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</si>
  <si>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</si>
  <si>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</si>
  <si>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</si>
  <si>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</si>
  <si>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</si>
  <si>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</si>
  <si>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</si>
  <si>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</si>
  <si>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</si>
  <si>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</si>
  <si>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</si>
  <si>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</si>
  <si>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</si>
  <si>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</si>
  <si>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</si>
  <si>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</si>
  <si>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</si>
  <si>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</si>
  <si>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</si>
  <si>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</si>
  <si>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</si>
  <si>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</si>
  <si>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</si>
  <si>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</si>
  <si>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</si>
  <si>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</si>
  <si>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</si>
  <si>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</si>
  <si>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</si>
  <si>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</si>
  <si>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</si>
  <si>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</si>
  <si>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</si>
  <si>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</si>
  <si>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</si>
  <si>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</si>
  <si>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</si>
  <si>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</si>
  <si>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</si>
  <si>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</si>
  <si>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</si>
  <si>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</si>
  <si>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</si>
  <si>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</si>
  <si>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</si>
  <si>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</si>
  <si>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</si>
  <si>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</si>
  <si>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</si>
  <si>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</si>
  <si>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</si>
  <si>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</si>
  <si>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</si>
  <si>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</si>
  <si>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</si>
  <si>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</si>
  <si>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</si>
  <si>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</si>
  <si>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</si>
  <si>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</si>
  <si>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</si>
  <si>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</si>
  <si>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</si>
  <si>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</si>
  <si>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</si>
  <si>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</si>
  <si>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</si>
  <si>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</si>
  <si>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</si>
  <si>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</si>
  <si>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</si>
  <si>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</si>
  <si>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</si>
  <si>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</si>
  <si>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</si>
  <si>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</si>
  <si>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</si>
  <si>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</si>
  <si>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</si>
  <si>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</si>
  <si>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</si>
  <si>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</si>
  <si>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</si>
  <si>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</si>
  <si>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</si>
  <si>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13 November 2020</t>
  </si>
  <si>
    <t>13.11.2020</t>
  </si>
  <si>
    <t>15.11.2019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</si>
</sst>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2484336</v>
      </c>
      <c r="C11" s="67">
        <v>1641156</v>
      </c>
      <c r="D11" s="98">
        <f>IFERROR(((B11/C11)-1)*100,IF(B11+C11&lt;&gt;0,100,0))</f>
        <v>51.377199973677094</v>
      </c>
      <c r="E11" s="67">
        <v>83129640</v>
      </c>
      <c r="F11" s="67">
        <v>67301235</v>
      </c>
      <c r="G11" s="98">
        <f>IFERROR(((E11/F11)-1)*100,IF(E11+F11&lt;&gt;0,100,0))</f>
        <v>23.518743749650351</v>
      </c>
    </row>
    <row r="12" spans="1:7" s="16" customFormat="1" ht="12" x14ac:dyDescent="0.2">
      <c r="A12" s="64" t="s">
        <v>9</v>
      </c>
      <c r="B12" s="67">
        <v>3469601.165</v>
      </c>
      <c r="C12" s="67">
        <v>1803512.014</v>
      </c>
      <c r="D12" s="98">
        <f>IFERROR(((B12/C12)-1)*100,IF(B12+C12&lt;&gt;0,100,0))</f>
        <v>92.380263511790517</v>
      </c>
      <c r="E12" s="67">
        <v>101243840.26800001</v>
      </c>
      <c r="F12" s="67">
        <v>70871879.390000001</v>
      </c>
      <c r="G12" s="98">
        <f>IFERROR(((E12/F12)-1)*100,IF(E12+F12&lt;&gt;0,100,0))</f>
        <v>42.854741738774152</v>
      </c>
    </row>
    <row r="13" spans="1:7" s="16" customFormat="1" ht="12" x14ac:dyDescent="0.2">
      <c r="A13" s="64" t="s">
        <v>10</v>
      </c>
      <c r="B13" s="67">
        <v>148138822.33161199</v>
      </c>
      <c r="C13" s="67">
        <v>94029178.628338501</v>
      </c>
      <c r="D13" s="98">
        <f>IFERROR(((B13/C13)-1)*100,IF(B13+C13&lt;&gt;0,100,0))</f>
        <v>57.545587968122412</v>
      </c>
      <c r="E13" s="67">
        <v>5124158033.1596403</v>
      </c>
      <c r="F13" s="67">
        <v>4514212715.2171202</v>
      </c>
      <c r="G13" s="98">
        <f>IFERROR(((E13/F13)-1)*100,IF(E13+F13&lt;&gt;0,100,0))</f>
        <v>13.511665409262474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323</v>
      </c>
      <c r="C16" s="67">
        <v>261</v>
      </c>
      <c r="D16" s="98">
        <f>IFERROR(((B16/C16)-1)*100,IF(B16+C16&lt;&gt;0,100,0))</f>
        <v>23.754789272030653</v>
      </c>
      <c r="E16" s="67">
        <v>14429</v>
      </c>
      <c r="F16" s="67">
        <v>12184</v>
      </c>
      <c r="G16" s="98">
        <f>IFERROR(((E16/F16)-1)*100,IF(E16+F16&lt;&gt;0,100,0))</f>
        <v>18.425804333552207</v>
      </c>
    </row>
    <row r="17" spans="1:7" s="16" customFormat="1" ht="12" x14ac:dyDescent="0.2">
      <c r="A17" s="64" t="s">
        <v>9</v>
      </c>
      <c r="B17" s="67">
        <v>138629.09899999999</v>
      </c>
      <c r="C17" s="67">
        <v>148618.01800000001</v>
      </c>
      <c r="D17" s="98">
        <f>IFERROR(((B17/C17)-1)*100,IF(B17+C17&lt;&gt;0,100,0))</f>
        <v>-6.7212032123857401</v>
      </c>
      <c r="E17" s="67">
        <v>8055459.0180000002</v>
      </c>
      <c r="F17" s="67">
        <v>5982816.3169999998</v>
      </c>
      <c r="G17" s="98">
        <f>IFERROR(((E17/F17)-1)*100,IF(E17+F17&lt;&gt;0,100,0))</f>
        <v>34.643261487247166</v>
      </c>
    </row>
    <row r="18" spans="1:7" s="16" customFormat="1" ht="12" x14ac:dyDescent="0.2">
      <c r="A18" s="64" t="s">
        <v>10</v>
      </c>
      <c r="B18" s="67">
        <v>8398038.9457870405</v>
      </c>
      <c r="C18" s="67">
        <v>6710317.5591485901</v>
      </c>
      <c r="D18" s="98">
        <f>IFERROR(((B18/C18)-1)*100,IF(B18+C18&lt;&gt;0,100,0))</f>
        <v>25.151140341152356</v>
      </c>
      <c r="E18" s="67">
        <v>301687447.529522</v>
      </c>
      <c r="F18" s="67">
        <v>215650346.77072001</v>
      </c>
      <c r="G18" s="98">
        <f>IFERROR(((E18/F18)-1)*100,IF(E18+F18&lt;&gt;0,100,0))</f>
        <v>39.896574268103024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29246078.058770001</v>
      </c>
      <c r="C24" s="66">
        <v>12785138.318019999</v>
      </c>
      <c r="D24" s="65">
        <f>B24-C24</f>
        <v>16460939.740750002</v>
      </c>
      <c r="E24" s="67">
        <v>820735492.33941996</v>
      </c>
      <c r="F24" s="67">
        <v>784995866.90076995</v>
      </c>
      <c r="G24" s="65">
        <f>E24-F24</f>
        <v>35739625.438650012</v>
      </c>
    </row>
    <row r="25" spans="1:7" s="16" customFormat="1" ht="12" x14ac:dyDescent="0.2">
      <c r="A25" s="68" t="s">
        <v>15</v>
      </c>
      <c r="B25" s="66">
        <v>26216406.150150001</v>
      </c>
      <c r="C25" s="66">
        <v>15549770.34781</v>
      </c>
      <c r="D25" s="65">
        <f>B25-C25</f>
        <v>10666635.802340001</v>
      </c>
      <c r="E25" s="67">
        <v>937777882.56042004</v>
      </c>
      <c r="F25" s="67">
        <v>885423541.20305002</v>
      </c>
      <c r="G25" s="65">
        <f>E25-F25</f>
        <v>52354341.357370019</v>
      </c>
    </row>
    <row r="26" spans="1:7" s="28" customFormat="1" ht="12" x14ac:dyDescent="0.2">
      <c r="A26" s="69" t="s">
        <v>16</v>
      </c>
      <c r="B26" s="70">
        <f>B24-B25</f>
        <v>3029671.9086199999</v>
      </c>
      <c r="C26" s="70">
        <f>C24-C25</f>
        <v>-2764632.029790001</v>
      </c>
      <c r="D26" s="70"/>
      <c r="E26" s="70">
        <f>E24-E25</f>
        <v>-117042390.22100008</v>
      </c>
      <c r="F26" s="70">
        <f>F24-F25</f>
        <v>-100427674.30228007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57182.603261160002</v>
      </c>
      <c r="C33" s="126">
        <v>56054.767008169998</v>
      </c>
      <c r="D33" s="98">
        <f t="shared" ref="D33:D42" si="0">IFERROR(((B33/C33)-1)*100,IF(B33+C33&lt;&gt;0,100,0))</f>
        <v>2.0120255835255119</v>
      </c>
      <c r="E33" s="64"/>
      <c r="F33" s="126">
        <v>57956.04</v>
      </c>
      <c r="G33" s="126">
        <v>56387.040000000001</v>
      </c>
    </row>
    <row r="34" spans="1:7" s="16" customFormat="1" ht="12" x14ac:dyDescent="0.2">
      <c r="A34" s="64" t="s">
        <v>23</v>
      </c>
      <c r="B34" s="126">
        <v>62033.388118149996</v>
      </c>
      <c r="C34" s="126">
        <v>74974.010853150001</v>
      </c>
      <c r="D34" s="98">
        <f t="shared" si="0"/>
        <v>-17.260144665791621</v>
      </c>
      <c r="E34" s="64"/>
      <c r="F34" s="126">
        <v>64581.07</v>
      </c>
      <c r="G34" s="126">
        <v>59841.85</v>
      </c>
    </row>
    <row r="35" spans="1:7" s="16" customFormat="1" ht="12" x14ac:dyDescent="0.2">
      <c r="A35" s="64" t="s">
        <v>24</v>
      </c>
      <c r="B35" s="126">
        <v>40065.451294910003</v>
      </c>
      <c r="C35" s="126">
        <v>45953.353782580001</v>
      </c>
      <c r="D35" s="98">
        <f t="shared" si="0"/>
        <v>-12.812780794036371</v>
      </c>
      <c r="E35" s="64"/>
      <c r="F35" s="126">
        <v>41326.949999999997</v>
      </c>
      <c r="G35" s="126">
        <v>39120.19</v>
      </c>
    </row>
    <row r="36" spans="1:7" s="16" customFormat="1" ht="12" x14ac:dyDescent="0.2">
      <c r="A36" s="64" t="s">
        <v>25</v>
      </c>
      <c r="B36" s="126">
        <v>52517.57436477</v>
      </c>
      <c r="C36" s="126">
        <v>49784.832367149997</v>
      </c>
      <c r="D36" s="98">
        <f t="shared" si="0"/>
        <v>5.4891055522026333</v>
      </c>
      <c r="E36" s="64"/>
      <c r="F36" s="126">
        <v>53452.15</v>
      </c>
      <c r="G36" s="126">
        <v>51837.1</v>
      </c>
    </row>
    <row r="37" spans="1:7" s="16" customFormat="1" ht="12" x14ac:dyDescent="0.2">
      <c r="A37" s="64" t="s">
        <v>79</v>
      </c>
      <c r="B37" s="126">
        <v>51500.472235300003</v>
      </c>
      <c r="C37" s="126">
        <v>46131.5914615</v>
      </c>
      <c r="D37" s="98">
        <f t="shared" si="0"/>
        <v>11.638186768996906</v>
      </c>
      <c r="E37" s="64"/>
      <c r="F37" s="126">
        <v>53246.1</v>
      </c>
      <c r="G37" s="126">
        <v>50624.78</v>
      </c>
    </row>
    <row r="38" spans="1:7" s="16" customFormat="1" ht="12" x14ac:dyDescent="0.2">
      <c r="A38" s="64" t="s">
        <v>26</v>
      </c>
      <c r="B38" s="126">
        <v>79932.894917459998</v>
      </c>
      <c r="C38" s="126">
        <v>68281.744504210001</v>
      </c>
      <c r="D38" s="98">
        <f t="shared" si="0"/>
        <v>17.063346137167933</v>
      </c>
      <c r="E38" s="64"/>
      <c r="F38" s="126">
        <v>83005.67</v>
      </c>
      <c r="G38" s="126">
        <v>78275.990000000005</v>
      </c>
    </row>
    <row r="39" spans="1:7" s="16" customFormat="1" ht="12" x14ac:dyDescent="0.2">
      <c r="A39" s="64" t="s">
        <v>27</v>
      </c>
      <c r="B39" s="126">
        <v>11496.78987038</v>
      </c>
      <c r="C39" s="126">
        <v>16287.216847989999</v>
      </c>
      <c r="D39" s="98">
        <f t="shared" si="0"/>
        <v>-29.412188849202824</v>
      </c>
      <c r="E39" s="64"/>
      <c r="F39" s="126">
        <v>12136.9</v>
      </c>
      <c r="G39" s="126">
        <v>10147.56</v>
      </c>
    </row>
    <row r="40" spans="1:7" s="16" customFormat="1" ht="12" x14ac:dyDescent="0.2">
      <c r="A40" s="64" t="s">
        <v>28</v>
      </c>
      <c r="B40" s="126">
        <v>76265.93517913</v>
      </c>
      <c r="C40" s="126">
        <v>73704.086475169999</v>
      </c>
      <c r="D40" s="98">
        <f t="shared" si="0"/>
        <v>3.4758570745233364</v>
      </c>
      <c r="E40" s="64"/>
      <c r="F40" s="126">
        <v>77317.429999999993</v>
      </c>
      <c r="G40" s="126">
        <v>74408.62</v>
      </c>
    </row>
    <row r="41" spans="1:7" s="16" customFormat="1" ht="12" x14ac:dyDescent="0.2">
      <c r="A41" s="64" t="s">
        <v>29</v>
      </c>
      <c r="B41" s="126">
        <v>4307.7578790199996</v>
      </c>
      <c r="C41" s="126">
        <v>2467.21981551</v>
      </c>
      <c r="D41" s="98">
        <f t="shared" si="0"/>
        <v>74.599679037092258</v>
      </c>
      <c r="E41" s="64"/>
      <c r="F41" s="126">
        <v>5182.3500000000004</v>
      </c>
      <c r="G41" s="126">
        <v>4176.1499999999996</v>
      </c>
    </row>
    <row r="42" spans="1:7" s="16" customFormat="1" ht="12" x14ac:dyDescent="0.2">
      <c r="A42" s="64" t="s">
        <v>78</v>
      </c>
      <c r="B42" s="126">
        <v>890.46322381000004</v>
      </c>
      <c r="C42" s="126">
        <v>857.41416350999998</v>
      </c>
      <c r="D42" s="98">
        <f t="shared" si="0"/>
        <v>3.8545036583845338</v>
      </c>
      <c r="E42" s="64"/>
      <c r="F42" s="126">
        <v>890.46</v>
      </c>
      <c r="G42" s="126">
        <v>869.79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17292.9151081411</v>
      </c>
      <c r="D48" s="72"/>
      <c r="E48" s="127">
        <v>17052.065780569701</v>
      </c>
      <c r="F48" s="72"/>
      <c r="G48" s="98">
        <f>IFERROR(((C48/E48)-1)*100,IF(C48+E48&lt;&gt;0,100,0))</f>
        <v>1.4124348959868582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5307</v>
      </c>
      <c r="D54" s="75"/>
      <c r="E54" s="128">
        <v>1048976</v>
      </c>
      <c r="F54" s="128">
        <v>126086296.79000001</v>
      </c>
      <c r="G54" s="128">
        <v>10378398.096000001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7453</v>
      </c>
      <c r="C68" s="66">
        <v>5001</v>
      </c>
      <c r="D68" s="98">
        <f>IFERROR(((B68/C68)-1)*100,IF(B68+C68&lt;&gt;0,100,0))</f>
        <v>49.030193961207758</v>
      </c>
      <c r="E68" s="66">
        <v>304326</v>
      </c>
      <c r="F68" s="66">
        <v>261653</v>
      </c>
      <c r="G68" s="98">
        <f>IFERROR(((E68/F68)-1)*100,IF(E68+F68&lt;&gt;0,100,0))</f>
        <v>16.309004674129479</v>
      </c>
    </row>
    <row r="69" spans="1:7" s="16" customFormat="1" ht="12" x14ac:dyDescent="0.2">
      <c r="A69" s="79" t="s">
        <v>54</v>
      </c>
      <c r="B69" s="67">
        <v>218566438.18000001</v>
      </c>
      <c r="C69" s="66">
        <v>187249810.007</v>
      </c>
      <c r="D69" s="98">
        <f>IFERROR(((B69/C69)-1)*100,IF(B69+C69&lt;&gt;0,100,0))</f>
        <v>16.724517996482511</v>
      </c>
      <c r="E69" s="66">
        <v>9981397676.0830002</v>
      </c>
      <c r="F69" s="66">
        <v>9065425256.25</v>
      </c>
      <c r="G69" s="98">
        <f>IFERROR(((E69/F69)-1)*100,IF(E69+F69&lt;&gt;0,100,0))</f>
        <v>10.104020428622462</v>
      </c>
    </row>
    <row r="70" spans="1:7" s="62" customFormat="1" ht="12" x14ac:dyDescent="0.2">
      <c r="A70" s="79" t="s">
        <v>55</v>
      </c>
      <c r="B70" s="67">
        <v>218229595.84786999</v>
      </c>
      <c r="C70" s="66">
        <v>189176322.65116</v>
      </c>
      <c r="D70" s="98">
        <f>IFERROR(((B70/C70)-1)*100,IF(B70+C70&lt;&gt;0,100,0))</f>
        <v>15.357774582754757</v>
      </c>
      <c r="E70" s="66">
        <v>9613517354.8881092</v>
      </c>
      <c r="F70" s="66">
        <v>9120265882.3673496</v>
      </c>
      <c r="G70" s="98">
        <f>IFERROR(((E70/F70)-1)*100,IF(E70+F70&lt;&gt;0,100,0))</f>
        <v>5.4083014561492782</v>
      </c>
    </row>
    <row r="71" spans="1:7" s="16" customFormat="1" ht="12" x14ac:dyDescent="0.2">
      <c r="A71" s="79" t="s">
        <v>94</v>
      </c>
      <c r="B71" s="98">
        <f>IFERROR(B69/B68/1000,)</f>
        <v>29.325967822353416</v>
      </c>
      <c r="C71" s="98">
        <f>IFERROR(C69/C68/1000,)</f>
        <v>37.442473506698661</v>
      </c>
      <c r="D71" s="98">
        <f>IFERROR(((B71/C71)-1)*100,IF(B71+C71&lt;&gt;0,100,0))</f>
        <v>-21.677268952044948</v>
      </c>
      <c r="E71" s="98">
        <f>IFERROR(E69/E68/1000,)</f>
        <v>32.798373047596989</v>
      </c>
      <c r="F71" s="98">
        <f>IFERROR(F69/F68/1000,)</f>
        <v>34.646746860345573</v>
      </c>
      <c r="G71" s="98">
        <f>IFERROR(((E71/F71)-1)*100,IF(E71+F71&lt;&gt;0,100,0))</f>
        <v>-5.3349130300718421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2363</v>
      </c>
      <c r="C74" s="66">
        <v>3874</v>
      </c>
      <c r="D74" s="98">
        <f>IFERROR(((B74/C74)-1)*100,IF(B74+C74&lt;&gt;0,100,0))</f>
        <v>-39.003613835828602</v>
      </c>
      <c r="E74" s="66">
        <v>129257</v>
      </c>
      <c r="F74" s="66">
        <v>160208</v>
      </c>
      <c r="G74" s="98">
        <f>IFERROR(((E74/F74)-1)*100,IF(E74+F74&lt;&gt;0,100,0))</f>
        <v>-19.31925996204934</v>
      </c>
    </row>
    <row r="75" spans="1:7" s="16" customFormat="1" ht="12" x14ac:dyDescent="0.2">
      <c r="A75" s="79" t="s">
        <v>54</v>
      </c>
      <c r="B75" s="67">
        <v>339082537.954</v>
      </c>
      <c r="C75" s="66">
        <v>471754211.60000002</v>
      </c>
      <c r="D75" s="98">
        <f>IFERROR(((B75/C75)-1)*100,IF(B75+C75&lt;&gt;0,100,0))</f>
        <v>-28.123050178191566</v>
      </c>
      <c r="E75" s="66">
        <v>19390384527.851002</v>
      </c>
      <c r="F75" s="66">
        <v>23434256569.370998</v>
      </c>
      <c r="G75" s="98">
        <f>IFERROR(((E75/F75)-1)*100,IF(E75+F75&lt;&gt;0,100,0))</f>
        <v>-17.256242072579386</v>
      </c>
    </row>
    <row r="76" spans="1:7" s="16" customFormat="1" ht="12" x14ac:dyDescent="0.2">
      <c r="A76" s="79" t="s">
        <v>55</v>
      </c>
      <c r="B76" s="67">
        <v>324162334.49838001</v>
      </c>
      <c r="C76" s="66">
        <v>475109936.32350999</v>
      </c>
      <c r="D76" s="98">
        <f>IFERROR(((B76/C76)-1)*100,IF(B76+C76&lt;&gt;0,100,0))</f>
        <v>-31.771089233197458</v>
      </c>
      <c r="E76" s="66">
        <v>18768243468.880901</v>
      </c>
      <c r="F76" s="66">
        <v>23158876555.8223</v>
      </c>
      <c r="G76" s="98">
        <f>IFERROR(((E76/F76)-1)*100,IF(E76+F76&lt;&gt;0,100,0))</f>
        <v>-18.958748177435069</v>
      </c>
    </row>
    <row r="77" spans="1:7" s="16" customFormat="1" ht="12" x14ac:dyDescent="0.2">
      <c r="A77" s="79" t="s">
        <v>94</v>
      </c>
      <c r="B77" s="98">
        <f>IFERROR(B75/B74/1000,)</f>
        <v>143.49663053491324</v>
      </c>
      <c r="C77" s="98">
        <f>IFERROR(C75/C74/1000,)</f>
        <v>121.77444801239031</v>
      </c>
      <c r="D77" s="98">
        <f>IFERROR(((B77/C77)-1)*100,IF(B77+C77&lt;&gt;0,100,0))</f>
        <v>17.838046385817119</v>
      </c>
      <c r="E77" s="98">
        <f>IFERROR(E75/E74/1000,)</f>
        <v>150.01419287041321</v>
      </c>
      <c r="F77" s="98">
        <f>IFERROR(F75/F74/1000,)</f>
        <v>146.27394742691374</v>
      </c>
      <c r="G77" s="98">
        <f>IFERROR(((E77/F77)-1)*100,IF(E77+F77&lt;&gt;0,100,0))</f>
        <v>2.5570140884919379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196</v>
      </c>
      <c r="C80" s="66">
        <v>163</v>
      </c>
      <c r="D80" s="98">
        <f>IFERROR(((B80/C80)-1)*100,IF(B80+C80&lt;&gt;0,100,0))</f>
        <v>20.24539877300613</v>
      </c>
      <c r="E80" s="66">
        <v>9830</v>
      </c>
      <c r="F80" s="66">
        <v>8254</v>
      </c>
      <c r="G80" s="98">
        <f>IFERROR(((E80/F80)-1)*100,IF(E80+F80&lt;&gt;0,100,0))</f>
        <v>19.093772716258783</v>
      </c>
    </row>
    <row r="81" spans="1:7" s="16" customFormat="1" ht="12" x14ac:dyDescent="0.2">
      <c r="A81" s="79" t="s">
        <v>54</v>
      </c>
      <c r="B81" s="67">
        <v>15281437.017999999</v>
      </c>
      <c r="C81" s="66">
        <v>12573069.478</v>
      </c>
      <c r="D81" s="98">
        <f>IFERROR(((B81/C81)-1)*100,IF(B81+C81&lt;&gt;0,100,0))</f>
        <v>21.541021027037388</v>
      </c>
      <c r="E81" s="66">
        <v>839002224.54299998</v>
      </c>
      <c r="F81" s="66">
        <v>643043487.36800003</v>
      </c>
      <c r="G81" s="98">
        <f>IFERROR(((E81/F81)-1)*100,IF(E81+F81&lt;&gt;0,100,0))</f>
        <v>30.47363685729345</v>
      </c>
    </row>
    <row r="82" spans="1:7" s="16" customFormat="1" ht="12" x14ac:dyDescent="0.2">
      <c r="A82" s="79" t="s">
        <v>55</v>
      </c>
      <c r="B82" s="67">
        <v>2198745.9864497101</v>
      </c>
      <c r="C82" s="66">
        <v>4368076.8055302696</v>
      </c>
      <c r="D82" s="98">
        <f>IFERROR(((B82/C82)-1)*100,IF(B82+C82&lt;&gt;0,100,0))</f>
        <v>-49.663293839843782</v>
      </c>
      <c r="E82" s="66">
        <v>282692629.39980501</v>
      </c>
      <c r="F82" s="66">
        <v>202179690.351551</v>
      </c>
      <c r="G82" s="98">
        <f>IFERROR(((E82/F82)-1)*100,IF(E82+F82&lt;&gt;0,100,0))</f>
        <v>39.822466296321714</v>
      </c>
    </row>
    <row r="83" spans="1:7" s="32" customFormat="1" x14ac:dyDescent="0.2">
      <c r="A83" s="79" t="s">
        <v>94</v>
      </c>
      <c r="B83" s="98">
        <f>IFERROR(B81/B80/1000,)</f>
        <v>77.966515397959185</v>
      </c>
      <c r="C83" s="98">
        <f>IFERROR(C81/C80/1000,)</f>
        <v>77.135395570552149</v>
      </c>
      <c r="D83" s="98">
        <f>IFERROR(((B83/C83)-1)*100,IF(B83+C83&lt;&gt;0,100,0))</f>
        <v>1.0774817724851671</v>
      </c>
      <c r="E83" s="98">
        <f>IFERROR(E81/E80/1000,)</f>
        <v>85.351192730722275</v>
      </c>
      <c r="F83" s="98">
        <f>IFERROR(F81/F80/1000,)</f>
        <v>77.906892096922704</v>
      </c>
      <c r="G83" s="98">
        <f>IFERROR(((E83/F83)-1)*100,IF(E83+F83&lt;&gt;0,100,0))</f>
        <v>9.5553813448728384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10012</v>
      </c>
      <c r="C86" s="64">
        <f>C68+C74+C80</f>
        <v>9038</v>
      </c>
      <c r="D86" s="98">
        <f>IFERROR(((B86/C86)-1)*100,IF(B86+C86&lt;&gt;0,100,0))</f>
        <v>10.776720513387916</v>
      </c>
      <c r="E86" s="64">
        <f>E68+E74+E80</f>
        <v>443413</v>
      </c>
      <c r="F86" s="64">
        <f>F68+F74+F80</f>
        <v>430115</v>
      </c>
      <c r="G86" s="98">
        <f>IFERROR(((E86/F86)-1)*100,IF(E86+F86&lt;&gt;0,100,0))</f>
        <v>3.0917312811689968</v>
      </c>
    </row>
    <row r="87" spans="1:7" s="62" customFormat="1" ht="12" x14ac:dyDescent="0.2">
      <c r="A87" s="79" t="s">
        <v>54</v>
      </c>
      <c r="B87" s="64">
        <f t="shared" ref="B87:C87" si="1">B69+B75+B81</f>
        <v>572930413.15200007</v>
      </c>
      <c r="C87" s="64">
        <f t="shared" si="1"/>
        <v>671577091.08500004</v>
      </c>
      <c r="D87" s="98">
        <f>IFERROR(((B87/C87)-1)*100,IF(B87+C87&lt;&gt;0,100,0))</f>
        <v>-14.688809258461511</v>
      </c>
      <c r="E87" s="64">
        <f t="shared" ref="E87:F87" si="2">E69+E75+E81</f>
        <v>30210784428.477001</v>
      </c>
      <c r="F87" s="64">
        <f t="shared" si="2"/>
        <v>33142725312.988998</v>
      </c>
      <c r="G87" s="98">
        <f>IFERROR(((E87/F87)-1)*100,IF(E87+F87&lt;&gt;0,100,0))</f>
        <v>-8.8464085461401059</v>
      </c>
    </row>
    <row r="88" spans="1:7" s="62" customFormat="1" ht="12" x14ac:dyDescent="0.2">
      <c r="A88" s="79" t="s">
        <v>55</v>
      </c>
      <c r="B88" s="64">
        <f t="shared" ref="B88:C88" si="3">B70+B76+B82</f>
        <v>544590676.33269978</v>
      </c>
      <c r="C88" s="64">
        <f t="shared" si="3"/>
        <v>668654335.78020024</v>
      </c>
      <c r="D88" s="98">
        <f>IFERROR(((B88/C88)-1)*100,IF(B88+C88&lt;&gt;0,100,0))</f>
        <v>-18.554229414027557</v>
      </c>
      <c r="E88" s="64">
        <f t="shared" ref="E88:F88" si="4">E70+E76+E82</f>
        <v>28664453453.168816</v>
      </c>
      <c r="F88" s="64">
        <f t="shared" si="4"/>
        <v>32481322128.541203</v>
      </c>
      <c r="G88" s="98">
        <f>IFERROR(((E88/F88)-1)*100,IF(E88+F88&lt;&gt;0,100,0))</f>
        <v>-11.750964632127825</v>
      </c>
    </row>
    <row r="89" spans="1:7" s="63" customFormat="1" x14ac:dyDescent="0.2">
      <c r="A89" s="79" t="s">
        <v>95</v>
      </c>
      <c r="B89" s="98">
        <f>IFERROR((B75/B87)*100,IF(B75+B87&lt;&gt;0,100,0))</f>
        <v>59.183895665186206</v>
      </c>
      <c r="C89" s="98">
        <f>IFERROR((C75/C87)*100,IF(C75+C87&lt;&gt;0,100,0))</f>
        <v>70.245727238526541</v>
      </c>
      <c r="D89" s="98">
        <f>IFERROR(((B89/C89)-1)*100,IF(B89+C89&lt;&gt;0,100,0))</f>
        <v>-15.747337251956628</v>
      </c>
      <c r="E89" s="98">
        <f>IFERROR((E75/E87)*100,IF(E75+E87&lt;&gt;0,100,0))</f>
        <v>64.183651284385135</v>
      </c>
      <c r="F89" s="98">
        <f>IFERROR((F75/F87)*100,IF(F75+F87&lt;&gt;0,100,0))</f>
        <v>70.707089860793232</v>
      </c>
      <c r="G89" s="98">
        <f>IFERROR(((E89/F89)-1)*100,IF(E89+F89&lt;&gt;0,100,0))</f>
        <v>-9.2260034874173442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32020712.228</v>
      </c>
      <c r="C95" s="129">
        <v>31481602.567000002</v>
      </c>
      <c r="D95" s="65">
        <f>B95-C95</f>
        <v>539109.66099999845</v>
      </c>
      <c r="E95" s="129">
        <v>1215532222.497</v>
      </c>
      <c r="F95" s="129">
        <v>1259353665.0480001</v>
      </c>
      <c r="G95" s="80">
        <f>E95-F95</f>
        <v>-43821442.551000118</v>
      </c>
    </row>
    <row r="96" spans="1:7" s="16" customFormat="1" ht="13.5" x14ac:dyDescent="0.2">
      <c r="A96" s="79" t="s">
        <v>88</v>
      </c>
      <c r="B96" s="66">
        <v>28986517.999000002</v>
      </c>
      <c r="C96" s="129">
        <v>26025013.577</v>
      </c>
      <c r="D96" s="65">
        <f>B96-C96</f>
        <v>2961504.4220000021</v>
      </c>
      <c r="E96" s="129">
        <v>1283185572.4219999</v>
      </c>
      <c r="F96" s="129">
        <v>1286038491.898</v>
      </c>
      <c r="G96" s="80">
        <f>E96-F96</f>
        <v>-2852919.4760000706</v>
      </c>
    </row>
    <row r="97" spans="1:7" s="28" customFormat="1" ht="12" x14ac:dyDescent="0.2">
      <c r="A97" s="81" t="s">
        <v>16</v>
      </c>
      <c r="B97" s="65">
        <f>B95-B96</f>
        <v>3034194.2289999984</v>
      </c>
      <c r="C97" s="65">
        <f>C95-C96</f>
        <v>5456588.9900000021</v>
      </c>
      <c r="D97" s="82"/>
      <c r="E97" s="65">
        <f>E95-E96</f>
        <v>-67653349.924999952</v>
      </c>
      <c r="F97" s="82">
        <f>F95-F96</f>
        <v>-26684826.849999905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689.88106966538805</v>
      </c>
      <c r="D104" s="98">
        <f>IFERROR(((B104/C104)-1)*100,IF(B104+C104&lt;&gt;0,100,0))</f>
        <v>-100</v>
      </c>
      <c r="E104" s="84"/>
      <c r="F104" s="71"/>
      <c r="G104" s="71"/>
    </row>
    <row r="105" spans="1:7" s="16" customFormat="1" ht="12" x14ac:dyDescent="0.2">
      <c r="A105" s="79" t="s">
        <v>50</v>
      </c>
      <c r="B105" s="71"/>
      <c r="C105" s="130">
        <v>682.30318056479405</v>
      </c>
      <c r="D105" s="98">
        <f>IFERROR(((B105/C105)-1)*100,IF(B105+C105&lt;&gt;0,100,0))</f>
        <v>-100</v>
      </c>
      <c r="E105" s="84"/>
      <c r="F105" s="71"/>
      <c r="G105" s="71"/>
    </row>
    <row r="106" spans="1:7" s="16" customFormat="1" ht="12" x14ac:dyDescent="0.2">
      <c r="A106" s="79" t="s">
        <v>51</v>
      </c>
      <c r="B106" s="71"/>
      <c r="C106" s="130">
        <v>719.65794023525802</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525.15803496166302</v>
      </c>
      <c r="D108" s="98">
        <f>IFERROR(((B108/C108)-1)*100,IF(B108+C108&lt;&gt;0,100,0))</f>
        <v>-100</v>
      </c>
      <c r="E108" s="84"/>
      <c r="F108" s="71"/>
      <c r="G108" s="71"/>
    </row>
    <row r="109" spans="1:7" s="16" customFormat="1" ht="12" x14ac:dyDescent="0.2">
      <c r="A109" s="79" t="s">
        <v>57</v>
      </c>
      <c r="B109" s="71"/>
      <c r="C109" s="130">
        <v>668.21502234014702</v>
      </c>
      <c r="D109" s="98">
        <f>IFERROR(((B109/C109)-1)*100,IF(B109+C109&lt;&gt;0,100,0))</f>
        <v>-100</v>
      </c>
      <c r="E109" s="84"/>
      <c r="F109" s="71"/>
      <c r="G109" s="71"/>
    </row>
    <row r="110" spans="1:7" s="16" customFormat="1" ht="12" x14ac:dyDescent="0.2">
      <c r="A110" s="79" t="s">
        <v>59</v>
      </c>
      <c r="B110" s="71"/>
      <c r="C110" s="130">
        <v>771.84927078940996</v>
      </c>
      <c r="D110" s="98">
        <f>IFERROR(((B110/C110)-1)*100,IF(B110+C110&lt;&gt;0,100,0))</f>
        <v>-100</v>
      </c>
      <c r="E110" s="84"/>
      <c r="F110" s="71"/>
      <c r="G110" s="71"/>
    </row>
    <row r="111" spans="1:7" s="16" customFormat="1" ht="12" x14ac:dyDescent="0.2">
      <c r="A111" s="79" t="s">
        <v>58</v>
      </c>
      <c r="B111" s="71"/>
      <c r="C111" s="130">
        <v>744.01955030696195</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115</v>
      </c>
      <c r="C120" s="66">
        <v>190</v>
      </c>
      <c r="D120" s="98">
        <f>IFERROR(((B120/C120)-1)*100,IF(B120+C120&lt;&gt;0,100,0))</f>
        <v>-39.473684210526315</v>
      </c>
      <c r="E120" s="66">
        <v>13994</v>
      </c>
      <c r="F120" s="66">
        <v>11622</v>
      </c>
      <c r="G120" s="98">
        <f>IFERROR(((E120/F120)-1)*100,IF(E120+F120&lt;&gt;0,100,0))</f>
        <v>20.409568060574767</v>
      </c>
    </row>
    <row r="121" spans="1:7" s="16" customFormat="1" ht="12" x14ac:dyDescent="0.2">
      <c r="A121" s="79" t="s">
        <v>74</v>
      </c>
      <c r="B121" s="67">
        <v>7</v>
      </c>
      <c r="C121" s="66">
        <v>5</v>
      </c>
      <c r="D121" s="98">
        <f>IFERROR(((B121/C121)-1)*100,IF(B121+C121&lt;&gt;0,100,0))</f>
        <v>39.999999999999993</v>
      </c>
      <c r="E121" s="66">
        <v>423</v>
      </c>
      <c r="F121" s="66">
        <v>452</v>
      </c>
      <c r="G121" s="98">
        <f>IFERROR(((E121/F121)-1)*100,IF(E121+F121&lt;&gt;0,100,0))</f>
        <v>-6.415929203539827</v>
      </c>
    </row>
    <row r="122" spans="1:7" s="28" customFormat="1" ht="12" x14ac:dyDescent="0.2">
      <c r="A122" s="81" t="s">
        <v>34</v>
      </c>
      <c r="B122" s="82">
        <f>SUM(B119:B121)</f>
        <v>122</v>
      </c>
      <c r="C122" s="82">
        <f>SUM(C119:C121)</f>
        <v>195</v>
      </c>
      <c r="D122" s="98">
        <f>IFERROR(((B122/C122)-1)*100,IF(B122+C122&lt;&gt;0,100,0))</f>
        <v>-37.435897435897438</v>
      </c>
      <c r="E122" s="82">
        <f>SUM(E119:E121)</f>
        <v>14430</v>
      </c>
      <c r="F122" s="82">
        <f>SUM(F119:F121)</f>
        <v>12074</v>
      </c>
      <c r="G122" s="98">
        <f>IFERROR(((E122/F122)-1)*100,IF(E122+F122&lt;&gt;0,100,0))</f>
        <v>19.513003147258566</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81</v>
      </c>
      <c r="C125" s="66">
        <v>43</v>
      </c>
      <c r="D125" s="98">
        <f>IFERROR(((B125/C125)-1)*100,IF(B125+C125&lt;&gt;0,100,0))</f>
        <v>88.372093023255815</v>
      </c>
      <c r="E125" s="66">
        <v>1619</v>
      </c>
      <c r="F125" s="66">
        <v>1457</v>
      </c>
      <c r="G125" s="98">
        <f>IFERROR(((E125/F125)-1)*100,IF(E125+F125&lt;&gt;0,100,0))</f>
        <v>11.118737131091283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81</v>
      </c>
      <c r="C127" s="82">
        <f>SUM(C125:C126)</f>
        <v>43</v>
      </c>
      <c r="D127" s="98">
        <f>IFERROR(((B127/C127)-1)*100,IF(B127+C127&lt;&gt;0,100,0))</f>
        <v>88.372093023255815</v>
      </c>
      <c r="E127" s="82">
        <f>SUM(E125:E126)</f>
        <v>1619</v>
      </c>
      <c r="F127" s="82">
        <f>SUM(F125:F126)</f>
        <v>1457</v>
      </c>
      <c r="G127" s="98">
        <f>IFERROR(((E127/F127)-1)*100,IF(E127+F127&lt;&gt;0,100,0))</f>
        <v>11.118737131091283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24710</v>
      </c>
      <c r="C131" s="66">
        <v>29067</v>
      </c>
      <c r="D131" s="98">
        <f>IFERROR(((B131/C131)-1)*100,IF(B131+C131&lt;&gt;0,100,0))</f>
        <v>-14.989507001066505</v>
      </c>
      <c r="E131" s="66">
        <v>12236684</v>
      </c>
      <c r="F131" s="66">
        <v>10300333</v>
      </c>
      <c r="G131" s="98">
        <f>IFERROR(((E131/F131)-1)*100,IF(E131+F131&lt;&gt;0,100,0))</f>
        <v>18.798916501049035</v>
      </c>
    </row>
    <row r="132" spans="1:7" s="16" customFormat="1" ht="12" x14ac:dyDescent="0.2">
      <c r="A132" s="79" t="s">
        <v>74</v>
      </c>
      <c r="B132" s="67">
        <v>21</v>
      </c>
      <c r="C132" s="66">
        <v>7</v>
      </c>
      <c r="D132" s="98">
        <f>IFERROR(((B132/C132)-1)*100,IF(B132+C132&lt;&gt;0,100,0))</f>
        <v>200</v>
      </c>
      <c r="E132" s="66">
        <v>24665</v>
      </c>
      <c r="F132" s="66">
        <v>23231</v>
      </c>
      <c r="G132" s="98">
        <f>IFERROR(((E132/F132)-1)*100,IF(E132+F132&lt;&gt;0,100,0))</f>
        <v>6.1727863630493651</v>
      </c>
    </row>
    <row r="133" spans="1:7" s="16" customFormat="1" ht="12" x14ac:dyDescent="0.2">
      <c r="A133" s="81" t="s">
        <v>34</v>
      </c>
      <c r="B133" s="82">
        <f>SUM(B130:B132)</f>
        <v>24731</v>
      </c>
      <c r="C133" s="82">
        <f>SUM(C130:C132)</f>
        <v>29074</v>
      </c>
      <c r="D133" s="98">
        <f>IFERROR(((B133/C133)-1)*100,IF(B133+C133&lt;&gt;0,100,0))</f>
        <v>-14.93774506431863</v>
      </c>
      <c r="E133" s="82">
        <f>SUM(E130:E132)</f>
        <v>12371434</v>
      </c>
      <c r="F133" s="82">
        <f>SUM(F130:F132)</f>
        <v>10323564</v>
      </c>
      <c r="G133" s="98">
        <f>IFERROR(((E133/F133)-1)*100,IF(E133+F133&lt;&gt;0,100,0))</f>
        <v>19.836850916989523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51720</v>
      </c>
      <c r="C136" s="66">
        <v>29120</v>
      </c>
      <c r="D136" s="98">
        <f>IFERROR(((B136/C136)-1)*100,)</f>
        <v>77.609890109890102</v>
      </c>
      <c r="E136" s="66">
        <v>710435</v>
      </c>
      <c r="F136" s="66">
        <v>924152</v>
      </c>
      <c r="G136" s="98">
        <f>IFERROR(((E136/F136)-1)*100,)</f>
        <v>-23.125741220059037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51720</v>
      </c>
      <c r="C138" s="82">
        <f>SUM(C136:C137)</f>
        <v>29120</v>
      </c>
      <c r="D138" s="98">
        <f>IFERROR(((B138/C138)-1)*100,)</f>
        <v>77.609890109890102</v>
      </c>
      <c r="E138" s="82">
        <f>SUM(E136:E137)</f>
        <v>710435</v>
      </c>
      <c r="F138" s="82">
        <f>SUM(F136:F137)</f>
        <v>924152</v>
      </c>
      <c r="G138" s="98">
        <f>IFERROR(((E138/F138)-1)*100,)</f>
        <v>-23.125741220059037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2168686.4182099998</v>
      </c>
      <c r="C142" s="66">
        <v>2767331.8242600001</v>
      </c>
      <c r="D142" s="98">
        <f>IFERROR(((B142/C142)-1)*100,IF(B142+C142&lt;&gt;0,100,0))</f>
        <v>-21.632584889240071</v>
      </c>
      <c r="E142" s="66">
        <v>1127914590.8777101</v>
      </c>
      <c r="F142" s="66">
        <v>1020708101.93902</v>
      </c>
      <c r="G142" s="98">
        <f>IFERROR(((E142/F142)-1)*100,IF(E142+F142&lt;&gt;0,100,0))</f>
        <v>10.503148621533608</v>
      </c>
    </row>
    <row r="143" spans="1:7" s="32" customFormat="1" x14ac:dyDescent="0.2">
      <c r="A143" s="79" t="s">
        <v>74</v>
      </c>
      <c r="B143" s="67">
        <v>156873.04</v>
      </c>
      <c r="C143" s="66">
        <v>44145.4</v>
      </c>
      <c r="D143" s="98">
        <f>IFERROR(((B143/C143)-1)*100,IF(B143+C143&lt;&gt;0,100,0))</f>
        <v>255.35534846212741</v>
      </c>
      <c r="E143" s="66">
        <v>121560394.23999999</v>
      </c>
      <c r="F143" s="66">
        <v>123196294.16</v>
      </c>
      <c r="G143" s="98">
        <f>IFERROR(((E143/F143)-1)*100,IF(E143+F143&lt;&gt;0,100,0))</f>
        <v>-1.3278807866374587</v>
      </c>
    </row>
    <row r="144" spans="1:7" s="16" customFormat="1" ht="12" x14ac:dyDescent="0.2">
      <c r="A144" s="81" t="s">
        <v>34</v>
      </c>
      <c r="B144" s="82">
        <f>SUM(B141:B143)</f>
        <v>2325559.4582099998</v>
      </c>
      <c r="C144" s="82">
        <f>SUM(C141:C143)</f>
        <v>2811477.22426</v>
      </c>
      <c r="D144" s="98">
        <f>IFERROR(((B144/C144)-1)*100,IF(B144+C144&lt;&gt;0,100,0))</f>
        <v>-17.28336128271134</v>
      </c>
      <c r="E144" s="82">
        <f>SUM(E141:E143)</f>
        <v>1252129418.6414602</v>
      </c>
      <c r="F144" s="82">
        <f>SUM(F141:F143)</f>
        <v>1143904396.09902</v>
      </c>
      <c r="G144" s="98">
        <f>IFERROR(((E144/F144)-1)*100,IF(E144+F144&lt;&gt;0,100,0))</f>
        <v>9.4610198991727614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176445.62700000001</v>
      </c>
      <c r="C147" s="66">
        <v>61271.741999999998</v>
      </c>
      <c r="D147" s="98">
        <f>IFERROR(((B147/C147)-1)*100,IF(B147+C147&lt;&gt;0,100,0))</f>
        <v>187.97227113275156</v>
      </c>
      <c r="E147" s="66">
        <v>1393363.6419500001</v>
      </c>
      <c r="F147" s="66">
        <v>1220628.5475699999</v>
      </c>
      <c r="G147" s="98">
        <f>IFERROR(((E147/F147)-1)*100,IF(E147+F147&lt;&gt;0,100,0))</f>
        <v>14.151323490170476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176445.62700000001</v>
      </c>
      <c r="C149" s="82">
        <f>SUM(C147:C148)</f>
        <v>61271.741999999998</v>
      </c>
      <c r="D149" s="98">
        <f>IFERROR(((B149/C149)-1)*100,IF(B149+C149&lt;&gt;0,100,0))</f>
        <v>187.97227113275156</v>
      </c>
      <c r="E149" s="82">
        <f>SUM(E147:E148)</f>
        <v>1393363.6419500001</v>
      </c>
      <c r="F149" s="82">
        <f>SUM(F147:F148)</f>
        <v>1220628.5475699999</v>
      </c>
      <c r="G149" s="98">
        <f>IFERROR(((E149/F149)-1)*100,IF(E149+F149&lt;&gt;0,100,0))</f>
        <v>14.151323490170476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924505</v>
      </c>
      <c r="C153" s="66">
        <v>897846</v>
      </c>
      <c r="D153" s="98">
        <f>IFERROR(((B153/C153)-1)*100,IF(B153+C153&lt;&gt;0,100,0))</f>
        <v>2.9692174381798164</v>
      </c>
      <c r="E153" s="78"/>
      <c r="F153" s="78"/>
      <c r="G153" s="65"/>
    </row>
    <row r="154" spans="1:7" s="16" customFormat="1" ht="12" x14ac:dyDescent="0.2">
      <c r="A154" s="79" t="s">
        <v>74</v>
      </c>
      <c r="B154" s="67">
        <v>2239</v>
      </c>
      <c r="C154" s="66">
        <v>2747</v>
      </c>
      <c r="D154" s="98">
        <f>IFERROR(((B154/C154)-1)*100,IF(B154+C154&lt;&gt;0,100,0))</f>
        <v>-18.492901346923919</v>
      </c>
      <c r="E154" s="78"/>
      <c r="F154" s="78"/>
      <c r="G154" s="65"/>
    </row>
    <row r="155" spans="1:7" s="28" customFormat="1" ht="12" x14ac:dyDescent="0.2">
      <c r="A155" s="81" t="s">
        <v>34</v>
      </c>
      <c r="B155" s="82">
        <f>SUM(B152:B154)</f>
        <v>986754</v>
      </c>
      <c r="C155" s="82">
        <f>SUM(C152:C154)</f>
        <v>900593</v>
      </c>
      <c r="D155" s="98">
        <f>IFERROR(((B155/C155)-1)*100,IF(B155+C155&lt;&gt;0,100,0))</f>
        <v>9.5671407616981341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110920</v>
      </c>
      <c r="C158" s="66">
        <v>237676</v>
      </c>
      <c r="D158" s="98">
        <f>IFERROR(((B158/C158)-1)*100,IF(B158+C158&lt;&gt;0,100,0))</f>
        <v>-53.331425974856529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110920</v>
      </c>
      <c r="C160" s="82">
        <f>SUM(C158:C159)</f>
        <v>237676</v>
      </c>
      <c r="D160" s="98">
        <f>IFERROR(((B160/C160)-1)*100,IF(B160+C160&lt;&gt;0,100,0))</f>
        <v>-53.331425974856529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11788</v>
      </c>
      <c r="C168" s="113">
        <v>11175</v>
      </c>
      <c r="D168" s="111">
        <f>IFERROR(((B168/C168)-1)*100,IF(B168+C168&lt;&gt;0,100,0))</f>
        <v>5.4854586129754024</v>
      </c>
      <c r="E168" s="113">
        <v>417967</v>
      </c>
      <c r="F168" s="113">
        <v>380394</v>
      </c>
      <c r="G168" s="111">
        <f>IFERROR(((E168/F168)-1)*100,IF(E168+F168&lt;&gt;0,100,0))</f>
        <v>9.8773902848099624</v>
      </c>
    </row>
    <row r="169" spans="1:7" x14ac:dyDescent="0.2">
      <c r="A169" s="101" t="s">
        <v>32</v>
      </c>
      <c r="B169" s="112">
        <v>84530</v>
      </c>
      <c r="C169" s="113">
        <v>81164</v>
      </c>
      <c r="D169" s="111">
        <f t="shared" ref="D169:D171" si="5">IFERROR(((B169/C169)-1)*100,IF(B169+C169&lt;&gt;0,100,0))</f>
        <v>4.1471588388940939</v>
      </c>
      <c r="E169" s="113">
        <v>2745126</v>
      </c>
      <c r="F169" s="113">
        <v>2801534</v>
      </c>
      <c r="G169" s="111">
        <f>IFERROR(((E169/F169)-1)*100,IF(E169+F169&lt;&gt;0,100,0))</f>
        <v>-2.0134683355618743</v>
      </c>
    </row>
    <row r="170" spans="1:7" x14ac:dyDescent="0.2">
      <c r="A170" s="101" t="s">
        <v>92</v>
      </c>
      <c r="B170" s="112">
        <v>26467723</v>
      </c>
      <c r="C170" s="113">
        <v>20599797</v>
      </c>
      <c r="D170" s="111">
        <f t="shared" si="5"/>
        <v>28.485358375133508</v>
      </c>
      <c r="E170" s="113">
        <v>766647149</v>
      </c>
      <c r="F170" s="113">
        <v>700783099</v>
      </c>
      <c r="G170" s="111">
        <f>IFERROR(((E170/F170)-1)*100,IF(E170+F170&lt;&gt;0,100,0))</f>
        <v>9.3986356254861736</v>
      </c>
    </row>
    <row r="171" spans="1:7" x14ac:dyDescent="0.2">
      <c r="A171" s="101" t="s">
        <v>93</v>
      </c>
      <c r="B171" s="112">
        <v>138683</v>
      </c>
      <c r="C171" s="113">
        <v>133735</v>
      </c>
      <c r="D171" s="111">
        <f t="shared" si="5"/>
        <v>3.6998541892548698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433</v>
      </c>
      <c r="C174" s="113">
        <v>483</v>
      </c>
      <c r="D174" s="111">
        <f t="shared" ref="D174:D177" si="6">IFERROR(((B174/C174)-1)*100,IF(B174+C174&lt;&gt;0,100,0))</f>
        <v>-10.351966873706008</v>
      </c>
      <c r="E174" s="113">
        <v>19670</v>
      </c>
      <c r="F174" s="113">
        <v>25115</v>
      </c>
      <c r="G174" s="111">
        <f t="shared" ref="G174" si="7">IFERROR(((E174/F174)-1)*100,IF(E174+F174&lt;&gt;0,100,0))</f>
        <v>-21.680270754529161</v>
      </c>
    </row>
    <row r="175" spans="1:7" x14ac:dyDescent="0.2">
      <c r="A175" s="101" t="s">
        <v>32</v>
      </c>
      <c r="B175" s="112">
        <v>7569</v>
      </c>
      <c r="C175" s="113">
        <v>5753</v>
      </c>
      <c r="D175" s="111">
        <f t="shared" si="6"/>
        <v>31.566139405527551</v>
      </c>
      <c r="E175" s="113">
        <v>254322</v>
      </c>
      <c r="F175" s="113">
        <v>280997</v>
      </c>
      <c r="G175" s="111">
        <f t="shared" ref="G175" si="8">IFERROR(((E175/F175)-1)*100,IF(E175+F175&lt;&gt;0,100,0))</f>
        <v>-9.4929839108602536</v>
      </c>
    </row>
    <row r="176" spans="1:7" x14ac:dyDescent="0.2">
      <c r="A176" s="101" t="s">
        <v>92</v>
      </c>
      <c r="B176" s="112">
        <v>126228</v>
      </c>
      <c r="C176" s="113">
        <v>73474</v>
      </c>
      <c r="D176" s="111">
        <f t="shared" si="6"/>
        <v>71.799548139477906</v>
      </c>
      <c r="E176" s="113">
        <v>2591831</v>
      </c>
      <c r="F176" s="113">
        <v>4492712</v>
      </c>
      <c r="G176" s="111">
        <f t="shared" ref="G176" si="9">IFERROR(((E176/F176)-1)*100,IF(E176+F176&lt;&gt;0,100,0))</f>
        <v>-42.310323920162254</v>
      </c>
    </row>
    <row r="177" spans="1:7" x14ac:dyDescent="0.2">
      <c r="A177" s="101" t="s">
        <v>93</v>
      </c>
      <c r="B177" s="112">
        <v>72115</v>
      </c>
      <c r="C177" s="113">
        <v>64411</v>
      </c>
      <c r="D177" s="111">
        <f t="shared" si="6"/>
        <v>11.96068994426418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2020-11-16T07:00:00+00:00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3F879948-0C8C-4A4D-978C-7DC723FD4280}"/>
</file>

<file path=customXml/itemProps2.xml><?xml version="1.0" encoding="utf-8"?>
<ds:datastoreItem xmlns:ds="http://schemas.openxmlformats.org/officeDocument/2006/customXml" ds:itemID="{EAA3A976-92DB-4DDC-8507-C97316B943EE}"/>
</file>

<file path=customXml/itemProps3.xml><?xml version="1.0" encoding="utf-8"?>
<ds:datastoreItem xmlns:ds="http://schemas.openxmlformats.org/officeDocument/2006/customXml" ds:itemID="{096C6744-CD99-4A32-AE9A-325F6AF139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2020-11-16T07:05:14Z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