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<sst xmlns="http://schemas.openxmlformats.org/spreadsheetml/2006/main" count="265" uniqueCount="100">
  <si>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</si>
  <si>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</si>
  <si>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</si>
  <si>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</si>
  <si>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</si>
  <si>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</si>
  <si>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</si>
  <si>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</si>
  <si>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</si>
  <si>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</si>
  <si>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</si>
  <si>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</si>
  <si>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</si>
  <si>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</si>
  <si>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</si>
  <si>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</si>
  <si>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</si>
  <si>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</si>
  <si>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</si>
  <si>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</si>
  <si>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</si>
  <si>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</si>
  <si>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</si>
  <si>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</si>
  <si>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</si>
  <si>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</si>
  <si>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</si>
  <si>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</si>
  <si>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</si>
  <si>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</si>
  <si>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</si>
  <si>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</si>
  <si>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</si>
  <si>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</si>
  <si>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</si>
  <si>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</si>
  <si>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</si>
  <si>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</si>
  <si>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</si>
  <si>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</si>
  <si>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</si>
  <si>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</si>
  <si>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</si>
  <si>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</si>
  <si>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</si>
  <si>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</si>
  <si>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</si>
  <si>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</si>
  <si>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</si>
  <si>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</si>
  <si>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</si>
  <si>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</si>
  <si>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</si>
  <si>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</si>
  <si>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</si>
  <si>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</si>
  <si>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</si>
  <si>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</si>
  <si>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</si>
  <si>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</si>
  <si>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</si>
  <si>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</si>
  <si>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</si>
  <si>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</si>
  <si>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</si>
  <si>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</si>
  <si>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</si>
  <si>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</si>
  <si>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</si>
  <si>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</si>
  <si>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</si>
  <si>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</si>
  <si>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</si>
  <si>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</si>
  <si>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</si>
  <si>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</si>
  <si>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</si>
  <si>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</si>
  <si>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</si>
  <si>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</si>
  <si>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</si>
  <si>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</si>
  <si>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</si>
  <si>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</si>
  <si>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</si>
  <si>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</si>
  <si>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</si>
  <si>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</si>
  <si>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</si>
  <si>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</si>
  <si>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</si>
  <si>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</si>
  <si>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</si>
  <si>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</si>
  <si>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</si>
  <si>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</si>
  <si>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</si>
  <si>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20 November 2020</t>
  </si>
  <si>
    <t>20.11.2020</t>
  </si>
  <si>
    <t>22.11.2019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</si>
</sst>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1709826</v>
      </c>
      <c r="C11" s="67">
        <v>1615973</v>
      </c>
      <c r="D11" s="98">
        <f>IFERROR(((B11/C11)-1)*100,IF(B11+C11&lt;&gt;0,100,0))</f>
        <v>5.8078321853149761</v>
      </c>
      <c r="E11" s="67">
        <v>84839466</v>
      </c>
      <c r="F11" s="67">
        <v>68917208</v>
      </c>
      <c r="G11" s="98">
        <f>IFERROR(((E11/F11)-1)*100,IF(E11+F11&lt;&gt;0,100,0))</f>
        <v>23.103457702465246</v>
      </c>
    </row>
    <row r="12" spans="1:7" s="16" customFormat="1" ht="12" x14ac:dyDescent="0.2">
      <c r="A12" s="64" t="s">
        <v>9</v>
      </c>
      <c r="B12" s="67">
        <v>2930931.62</v>
      </c>
      <c r="C12" s="67">
        <v>1678538.0279999999</v>
      </c>
      <c r="D12" s="98">
        <f>IFERROR(((B12/C12)-1)*100,IF(B12+C12&lt;&gt;0,100,0))</f>
        <v>74.61216672536419</v>
      </c>
      <c r="E12" s="67">
        <v>104174771.888</v>
      </c>
      <c r="F12" s="67">
        <v>72550417.417999998</v>
      </c>
      <c r="G12" s="98">
        <f>IFERROR(((E12/F12)-1)*100,IF(E12+F12&lt;&gt;0,100,0))</f>
        <v>43.589486588059103</v>
      </c>
    </row>
    <row r="13" spans="1:7" s="16" customFormat="1" ht="12" x14ac:dyDescent="0.2">
      <c r="A13" s="64" t="s">
        <v>10</v>
      </c>
      <c r="B13" s="67">
        <v>106801904.928065</v>
      </c>
      <c r="C13" s="67">
        <v>94256451.382977501</v>
      </c>
      <c r="D13" s="98">
        <f>IFERROR(((B13/C13)-1)*100,IF(B13+C13&lt;&gt;0,100,0))</f>
        <v>13.30991498302172</v>
      </c>
      <c r="E13" s="67">
        <v>5230959938.0877104</v>
      </c>
      <c r="F13" s="67">
        <v>4608469166.60009</v>
      </c>
      <c r="G13" s="98">
        <f>IFERROR(((E13/F13)-1)*100,IF(E13+F13&lt;&gt;0,100,0))</f>
        <v>13.507539032681958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295</v>
      </c>
      <c r="C16" s="67">
        <v>285</v>
      </c>
      <c r="D16" s="98">
        <f>IFERROR(((B16/C16)-1)*100,IF(B16+C16&lt;&gt;0,100,0))</f>
        <v>3.5087719298245723</v>
      </c>
      <c r="E16" s="67">
        <v>14724</v>
      </c>
      <c r="F16" s="67">
        <v>12469</v>
      </c>
      <c r="G16" s="98">
        <f>IFERROR(((E16/F16)-1)*100,IF(E16+F16&lt;&gt;0,100,0))</f>
        <v>18.084850429064069</v>
      </c>
    </row>
    <row r="17" spans="1:7" s="16" customFormat="1" ht="12" x14ac:dyDescent="0.2">
      <c r="A17" s="64" t="s">
        <v>9</v>
      </c>
      <c r="B17" s="67">
        <v>168983.39</v>
      </c>
      <c r="C17" s="67">
        <v>89551.414999999994</v>
      </c>
      <c r="D17" s="98">
        <f>IFERROR(((B17/C17)-1)*100,IF(B17+C17&lt;&gt;0,100,0))</f>
        <v>88.699854714746863</v>
      </c>
      <c r="E17" s="67">
        <v>8224442.4079999998</v>
      </c>
      <c r="F17" s="67">
        <v>6072367.7319999998</v>
      </c>
      <c r="G17" s="98">
        <f>IFERROR(((E17/F17)-1)*100,IF(E17+F17&lt;&gt;0,100,0))</f>
        <v>35.440453723825961</v>
      </c>
    </row>
    <row r="18" spans="1:7" s="16" customFormat="1" ht="12" x14ac:dyDescent="0.2">
      <c r="A18" s="64" t="s">
        <v>10</v>
      </c>
      <c r="B18" s="67">
        <v>8042880.8753408398</v>
      </c>
      <c r="C18" s="67">
        <v>4472118.3619175302</v>
      </c>
      <c r="D18" s="98">
        <f>IFERROR(((B18/C18)-1)*100,IF(B18+C18&lt;&gt;0,100,0))</f>
        <v>79.844991220050304</v>
      </c>
      <c r="E18" s="67">
        <v>309730328.404863</v>
      </c>
      <c r="F18" s="67">
        <v>220122465.13263699</v>
      </c>
      <c r="G18" s="98">
        <f>IFERROR(((E18/F18)-1)*100,IF(E18+F18&lt;&gt;0,100,0))</f>
        <v>40.708186335380113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15740154.10297</v>
      </c>
      <c r="C24" s="66">
        <v>12886206.808089999</v>
      </c>
      <c r="D24" s="65">
        <f>B24-C24</f>
        <v>2853947.2948800009</v>
      </c>
      <c r="E24" s="67">
        <v>836723142.06230998</v>
      </c>
      <c r="F24" s="67">
        <v>797882073.70886004</v>
      </c>
      <c r="G24" s="65">
        <f>E24-F24</f>
        <v>38841068.353449941</v>
      </c>
    </row>
    <row r="25" spans="1:7" s="16" customFormat="1" ht="12" x14ac:dyDescent="0.2">
      <c r="A25" s="68" t="s">
        <v>15</v>
      </c>
      <c r="B25" s="66">
        <v>21821061.510060001</v>
      </c>
      <c r="C25" s="66">
        <v>14688928.215229999</v>
      </c>
      <c r="D25" s="65">
        <f>B25-C25</f>
        <v>7132133.2948300019</v>
      </c>
      <c r="E25" s="67">
        <v>959856889.81909001</v>
      </c>
      <c r="F25" s="67">
        <v>900112469.41828001</v>
      </c>
      <c r="G25" s="65">
        <f>E25-F25</f>
        <v>59744420.400810003</v>
      </c>
    </row>
    <row r="26" spans="1:7" s="28" customFormat="1" ht="12" x14ac:dyDescent="0.2">
      <c r="A26" s="69" t="s">
        <v>16</v>
      </c>
      <c r="B26" s="70">
        <f>B24-B25</f>
        <v>-6080907.4070900008</v>
      </c>
      <c r="C26" s="70">
        <f>C24-C25</f>
        <v>-1802721.4071399998</v>
      </c>
      <c r="D26" s="70"/>
      <c r="E26" s="70">
        <f>E24-E25</f>
        <v>-123133747.75678003</v>
      </c>
      <c r="F26" s="70">
        <f>F24-F25</f>
        <v>-102230395.70941997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56615.282110059998</v>
      </c>
      <c r="C33" s="126">
        <v>56759.624440510001</v>
      </c>
      <c r="D33" s="98">
        <f t="shared" ref="D33:D42" si="0">IFERROR(((B33/C33)-1)*100,IF(B33+C33&lt;&gt;0,100,0))</f>
        <v>-0.25430459040701736</v>
      </c>
      <c r="E33" s="64"/>
      <c r="F33" s="126">
        <v>57585.77</v>
      </c>
      <c r="G33" s="126">
        <v>56459.1</v>
      </c>
    </row>
    <row r="34" spans="1:7" s="16" customFormat="1" ht="12" x14ac:dyDescent="0.2">
      <c r="A34" s="64" t="s">
        <v>23</v>
      </c>
      <c r="B34" s="126">
        <v>61619.939263690001</v>
      </c>
      <c r="C34" s="126">
        <v>75017.730538460004</v>
      </c>
      <c r="D34" s="98">
        <f t="shared" si="0"/>
        <v>-17.859499585769576</v>
      </c>
      <c r="E34" s="64"/>
      <c r="F34" s="126">
        <v>63469.61</v>
      </c>
      <c r="G34" s="126">
        <v>61480.58</v>
      </c>
    </row>
    <row r="35" spans="1:7" s="16" customFormat="1" ht="12" x14ac:dyDescent="0.2">
      <c r="A35" s="64" t="s">
        <v>24</v>
      </c>
      <c r="B35" s="126">
        <v>41242.122856419999</v>
      </c>
      <c r="C35" s="126">
        <v>46057.268789629998</v>
      </c>
      <c r="D35" s="98">
        <f t="shared" si="0"/>
        <v>-10.454692733091786</v>
      </c>
      <c r="E35" s="64"/>
      <c r="F35" s="126">
        <v>41531.75</v>
      </c>
      <c r="G35" s="126">
        <v>40065.449999999997</v>
      </c>
    </row>
    <row r="36" spans="1:7" s="16" customFormat="1" ht="12" x14ac:dyDescent="0.2">
      <c r="A36" s="64" t="s">
        <v>25</v>
      </c>
      <c r="B36" s="126">
        <v>51915.395110619997</v>
      </c>
      <c r="C36" s="126">
        <v>50484.882577229997</v>
      </c>
      <c r="D36" s="98">
        <f t="shared" si="0"/>
        <v>2.8335463219145929</v>
      </c>
      <c r="E36" s="64"/>
      <c r="F36" s="126">
        <v>52921.7</v>
      </c>
      <c r="G36" s="126">
        <v>51749.05</v>
      </c>
    </row>
    <row r="37" spans="1:7" s="16" customFormat="1" ht="12" x14ac:dyDescent="0.2">
      <c r="A37" s="64" t="s">
        <v>79</v>
      </c>
      <c r="B37" s="126">
        <v>51438.558213279997</v>
      </c>
      <c r="C37" s="126">
        <v>46418.422193400002</v>
      </c>
      <c r="D37" s="98">
        <f t="shared" si="0"/>
        <v>10.814964797734516</v>
      </c>
      <c r="E37" s="64"/>
      <c r="F37" s="126">
        <v>52785.42</v>
      </c>
      <c r="G37" s="126">
        <v>51043.87</v>
      </c>
    </row>
    <row r="38" spans="1:7" s="16" customFormat="1" ht="12" x14ac:dyDescent="0.2">
      <c r="A38" s="64" t="s">
        <v>26</v>
      </c>
      <c r="B38" s="126">
        <v>78746.962569370007</v>
      </c>
      <c r="C38" s="126">
        <v>70049.850148500002</v>
      </c>
      <c r="D38" s="98">
        <f t="shared" si="0"/>
        <v>12.415604605053154</v>
      </c>
      <c r="E38" s="64"/>
      <c r="F38" s="126">
        <v>80135.100000000006</v>
      </c>
      <c r="G38" s="126">
        <v>78283.429999999993</v>
      </c>
    </row>
    <row r="39" spans="1:7" s="16" customFormat="1" ht="12" x14ac:dyDescent="0.2">
      <c r="A39" s="64" t="s">
        <v>27</v>
      </c>
      <c r="B39" s="126">
        <v>11267.92797805</v>
      </c>
      <c r="C39" s="126">
        <v>16287.89352492</v>
      </c>
      <c r="D39" s="98">
        <f t="shared" si="0"/>
        <v>-30.820225704383443</v>
      </c>
      <c r="E39" s="64"/>
      <c r="F39" s="126">
        <v>11771.1</v>
      </c>
      <c r="G39" s="126">
        <v>11220.97</v>
      </c>
    </row>
    <row r="40" spans="1:7" s="16" customFormat="1" ht="12" x14ac:dyDescent="0.2">
      <c r="A40" s="64" t="s">
        <v>28</v>
      </c>
      <c r="B40" s="126">
        <v>75010.820949290006</v>
      </c>
      <c r="C40" s="126">
        <v>75113.232164140005</v>
      </c>
      <c r="D40" s="98">
        <f t="shared" si="0"/>
        <v>-0.13634244180333877</v>
      </c>
      <c r="E40" s="64"/>
      <c r="F40" s="126">
        <v>76615.210000000006</v>
      </c>
      <c r="G40" s="126">
        <v>74824.58</v>
      </c>
    </row>
    <row r="41" spans="1:7" s="16" customFormat="1" ht="12" x14ac:dyDescent="0.2">
      <c r="A41" s="64" t="s">
        <v>29</v>
      </c>
      <c r="B41" s="126">
        <v>3944.6640701900001</v>
      </c>
      <c r="C41" s="126">
        <v>2400.6387228399999</v>
      </c>
      <c r="D41" s="98">
        <f t="shared" si="0"/>
        <v>64.317272426706083</v>
      </c>
      <c r="E41" s="64"/>
      <c r="F41" s="126">
        <v>4348.2</v>
      </c>
      <c r="G41" s="126">
        <v>3831.99</v>
      </c>
    </row>
    <row r="42" spans="1:7" s="16" customFormat="1" ht="12" x14ac:dyDescent="0.2">
      <c r="A42" s="64" t="s">
        <v>78</v>
      </c>
      <c r="B42" s="126">
        <v>921.41352906999998</v>
      </c>
      <c r="C42" s="126">
        <v>854.89646598000002</v>
      </c>
      <c r="D42" s="98">
        <f t="shared" si="0"/>
        <v>7.7807156465138583</v>
      </c>
      <c r="E42" s="64"/>
      <c r="F42" s="126">
        <v>937.98</v>
      </c>
      <c r="G42" s="126">
        <v>877.22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17158.491365914699</v>
      </c>
      <c r="D48" s="72"/>
      <c r="E48" s="127">
        <v>17252.078957084701</v>
      </c>
      <c r="F48" s="72"/>
      <c r="G48" s="98">
        <f>IFERROR(((C48/E48)-1)*100,IF(C48+E48&lt;&gt;0,100,0))</f>
        <v>-0.54247138216099167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4776</v>
      </c>
      <c r="D54" s="75"/>
      <c r="E54" s="128">
        <v>768564</v>
      </c>
      <c r="F54" s="128">
        <v>94560964.459999993</v>
      </c>
      <c r="G54" s="128">
        <v>10468750.800000001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5061</v>
      </c>
      <c r="C68" s="66">
        <v>5331</v>
      </c>
      <c r="D68" s="98">
        <f>IFERROR(((B68/C68)-1)*100,IF(B68+C68&lt;&gt;0,100,0))</f>
        <v>-5.064715813168263</v>
      </c>
      <c r="E68" s="66">
        <v>309475</v>
      </c>
      <c r="F68" s="66">
        <v>266984</v>
      </c>
      <c r="G68" s="98">
        <f>IFERROR(((E68/F68)-1)*100,IF(E68+F68&lt;&gt;0,100,0))</f>
        <v>15.915185928744791</v>
      </c>
    </row>
    <row r="69" spans="1:7" s="16" customFormat="1" ht="12" x14ac:dyDescent="0.2">
      <c r="A69" s="79" t="s">
        <v>54</v>
      </c>
      <c r="B69" s="67">
        <v>179522174.40799999</v>
      </c>
      <c r="C69" s="66">
        <v>207293058.77599999</v>
      </c>
      <c r="D69" s="98">
        <f>IFERROR(((B69/C69)-1)*100,IF(B69+C69&lt;&gt;0,100,0))</f>
        <v>-13.396919574624588</v>
      </c>
      <c r="E69" s="66">
        <v>10162445670.285</v>
      </c>
      <c r="F69" s="66">
        <v>9272718315.0259991</v>
      </c>
      <c r="G69" s="98">
        <f>IFERROR(((E69/F69)-1)*100,IF(E69+F69&lt;&gt;0,100,0))</f>
        <v>9.5951081983935538</v>
      </c>
    </row>
    <row r="70" spans="1:7" s="62" customFormat="1" ht="12" x14ac:dyDescent="0.2">
      <c r="A70" s="79" t="s">
        <v>55</v>
      </c>
      <c r="B70" s="67">
        <v>174326268.63824001</v>
      </c>
      <c r="C70" s="66">
        <v>210511368.17515001</v>
      </c>
      <c r="D70" s="98">
        <f>IFERROR(((B70/C70)-1)*100,IF(B70+C70&lt;&gt;0,100,0))</f>
        <v>-17.189142729243589</v>
      </c>
      <c r="E70" s="66">
        <v>9789453579.5789795</v>
      </c>
      <c r="F70" s="66">
        <v>9330777250.54249</v>
      </c>
      <c r="G70" s="98">
        <f>IFERROR(((E70/F70)-1)*100,IF(E70+F70&lt;&gt;0,100,0))</f>
        <v>4.9157354925584817</v>
      </c>
    </row>
    <row r="71" spans="1:7" s="16" customFormat="1" ht="12" x14ac:dyDescent="0.2">
      <c r="A71" s="79" t="s">
        <v>94</v>
      </c>
      <c r="B71" s="98">
        <f>IFERROR(B69/B68/1000,)</f>
        <v>35.471680380952378</v>
      </c>
      <c r="C71" s="98">
        <f>IFERROR(C69/C68/1000,)</f>
        <v>38.88446047195648</v>
      </c>
      <c r="D71" s="98">
        <f>IFERROR(((B71/C71)-1)*100,IF(B71+C71&lt;&gt;0,100,0))</f>
        <v>-8.7767196704848232</v>
      </c>
      <c r="E71" s="98">
        <f>IFERROR(E69/E68/1000,)</f>
        <v>32.837695032829792</v>
      </c>
      <c r="F71" s="98">
        <f>IFERROR(F69/F68/1000,)</f>
        <v>34.731363358950347</v>
      </c>
      <c r="G71" s="98">
        <f>IFERROR(((E71/F71)-1)*100,IF(E71+F71&lt;&gt;0,100,0))</f>
        <v>-5.4523293731645328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2483</v>
      </c>
      <c r="C74" s="66">
        <v>3374</v>
      </c>
      <c r="D74" s="98">
        <f>IFERROR(((B74/C74)-1)*100,IF(B74+C74&lt;&gt;0,100,0))</f>
        <v>-26.407824540604619</v>
      </c>
      <c r="E74" s="66">
        <v>131727</v>
      </c>
      <c r="F74" s="66">
        <v>163582</v>
      </c>
      <c r="G74" s="98">
        <f>IFERROR(((E74/F74)-1)*100,IF(E74+F74&lt;&gt;0,100,0))</f>
        <v>-19.473413945299601</v>
      </c>
    </row>
    <row r="75" spans="1:7" s="16" customFormat="1" ht="12" x14ac:dyDescent="0.2">
      <c r="A75" s="79" t="s">
        <v>54</v>
      </c>
      <c r="B75" s="67">
        <v>407221900.32800001</v>
      </c>
      <c r="C75" s="66">
        <v>472601562</v>
      </c>
      <c r="D75" s="98">
        <f>IFERROR(((B75/C75)-1)*100,IF(B75+C75&lt;&gt;0,100,0))</f>
        <v>-13.833991871571506</v>
      </c>
      <c r="E75" s="66">
        <v>19798496390.179001</v>
      </c>
      <c r="F75" s="66">
        <v>23906858131.370998</v>
      </c>
      <c r="G75" s="98">
        <f>IFERROR(((E75/F75)-1)*100,IF(E75+F75&lt;&gt;0,100,0))</f>
        <v>-17.184866863793079</v>
      </c>
    </row>
    <row r="76" spans="1:7" s="16" customFormat="1" ht="12" x14ac:dyDescent="0.2">
      <c r="A76" s="79" t="s">
        <v>55</v>
      </c>
      <c r="B76" s="67">
        <v>389731188.85284001</v>
      </c>
      <c r="C76" s="66">
        <v>477969463.99159998</v>
      </c>
      <c r="D76" s="98">
        <f>IFERROR(((B76/C76)-1)*100,IF(B76+C76&lt;&gt;0,100,0))</f>
        <v>-18.461069542365305</v>
      </c>
      <c r="E76" s="66">
        <v>19158809480.839001</v>
      </c>
      <c r="F76" s="66">
        <v>23636846019.8139</v>
      </c>
      <c r="G76" s="98">
        <f>IFERROR(((E76/F76)-1)*100,IF(E76+F76&lt;&gt;0,100,0))</f>
        <v>-18.945152560629818</v>
      </c>
    </row>
    <row r="77" spans="1:7" s="16" customFormat="1" ht="12" x14ac:dyDescent="0.2">
      <c r="A77" s="79" t="s">
        <v>94</v>
      </c>
      <c r="B77" s="98">
        <f>IFERROR(B75/B74/1000,)</f>
        <v>164.00398724446237</v>
      </c>
      <c r="C77" s="98">
        <f>IFERROR(C75/C74/1000,)</f>
        <v>140.07159513930054</v>
      </c>
      <c r="D77" s="98">
        <f>IFERROR(((B77/C77)-1)*100,IF(B77+C77&lt;&gt;0,100,0))</f>
        <v>17.085828201900011</v>
      </c>
      <c r="E77" s="98">
        <f>IFERROR(E75/E74/1000,)</f>
        <v>150.29945561789913</v>
      </c>
      <c r="F77" s="98">
        <f>IFERROR(F75/F74/1000,)</f>
        <v>146.14601931368364</v>
      </c>
      <c r="G77" s="98">
        <f>IFERROR(((E77/F77)-1)*100,IF(E77+F77&lt;&gt;0,100,0))</f>
        <v>2.8419770334631389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343</v>
      </c>
      <c r="C80" s="66">
        <v>204</v>
      </c>
      <c r="D80" s="98">
        <f>IFERROR(((B80/C80)-1)*100,IF(B80+C80&lt;&gt;0,100,0))</f>
        <v>68.137254901960787</v>
      </c>
      <c r="E80" s="66">
        <v>10214</v>
      </c>
      <c r="F80" s="66">
        <v>8458</v>
      </c>
      <c r="G80" s="98">
        <f>IFERROR(((E80/F80)-1)*100,IF(E80+F80&lt;&gt;0,100,0))</f>
        <v>20.761409316623315</v>
      </c>
    </row>
    <row r="81" spans="1:7" s="16" customFormat="1" ht="12" x14ac:dyDescent="0.2">
      <c r="A81" s="79" t="s">
        <v>54</v>
      </c>
      <c r="B81" s="67">
        <v>47597229.555</v>
      </c>
      <c r="C81" s="66">
        <v>13696050.311000001</v>
      </c>
      <c r="D81" s="98">
        <f>IFERROR(((B81/C81)-1)*100,IF(B81+C81&lt;&gt;0,100,0))</f>
        <v>247.52522423761997</v>
      </c>
      <c r="E81" s="66">
        <v>892437754.09800005</v>
      </c>
      <c r="F81" s="66">
        <v>656739537.67900002</v>
      </c>
      <c r="G81" s="98">
        <f>IFERROR(((E81/F81)-1)*100,IF(E81+F81&lt;&gt;0,100,0))</f>
        <v>35.889146746362655</v>
      </c>
    </row>
    <row r="82" spans="1:7" s="16" customFormat="1" ht="12" x14ac:dyDescent="0.2">
      <c r="A82" s="79" t="s">
        <v>55</v>
      </c>
      <c r="B82" s="67">
        <v>38527895.2575095</v>
      </c>
      <c r="C82" s="66">
        <v>4982357.8691601604</v>
      </c>
      <c r="D82" s="98">
        <f>IFERROR(((B82/C82)-1)*100,IF(B82+C82&lt;&gt;0,100,0))</f>
        <v>673.28638908075595</v>
      </c>
      <c r="E82" s="66">
        <v>326428208.38151199</v>
      </c>
      <c r="F82" s="66">
        <v>207162048.22074199</v>
      </c>
      <c r="G82" s="98">
        <f>IFERROR(((E82/F82)-1)*100,IF(E82+F82&lt;&gt;0,100,0))</f>
        <v>57.571433177608711</v>
      </c>
    </row>
    <row r="83" spans="1:7" s="32" customFormat="1" x14ac:dyDescent="0.2">
      <c r="A83" s="79" t="s">
        <v>94</v>
      </c>
      <c r="B83" s="98">
        <f>IFERROR(B81/B80/1000,)</f>
        <v>138.76743310495627</v>
      </c>
      <c r="C83" s="98">
        <f>IFERROR(C81/C80/1000,)</f>
        <v>67.137501524509801</v>
      </c>
      <c r="D83" s="98">
        <f>IFERROR(((B83/C83)-1)*100,IF(B83+C83&lt;&gt;0,100,0))</f>
        <v>106.69138701012967</v>
      </c>
      <c r="E83" s="98">
        <f>IFERROR(E81/E80/1000,)</f>
        <v>87.373972400430773</v>
      </c>
      <c r="F83" s="98">
        <f>IFERROR(F81/F80/1000,)</f>
        <v>77.647143258335305</v>
      </c>
      <c r="G83" s="98">
        <f>IFERROR(((E83/F83)-1)*100,IF(E83+F83&lt;&gt;0,100,0))</f>
        <v>12.526963303381166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7887</v>
      </c>
      <c r="C86" s="64">
        <f>C68+C74+C80</f>
        <v>8909</v>
      </c>
      <c r="D86" s="98">
        <f>IFERROR(((B86/C86)-1)*100,IF(B86+C86&lt;&gt;0,100,0))</f>
        <v>-11.47154562801661</v>
      </c>
      <c r="E86" s="64">
        <f>E68+E74+E80</f>
        <v>451416</v>
      </c>
      <c r="F86" s="64">
        <f>F68+F74+F80</f>
        <v>439024</v>
      </c>
      <c r="G86" s="98">
        <f>IFERROR(((E86/F86)-1)*100,IF(E86+F86&lt;&gt;0,100,0))</f>
        <v>2.8226247312219899</v>
      </c>
    </row>
    <row r="87" spans="1:7" s="62" customFormat="1" ht="12" x14ac:dyDescent="0.2">
      <c r="A87" s="79" t="s">
        <v>54</v>
      </c>
      <c r="B87" s="64">
        <f t="shared" ref="B87:C87" si="1">B69+B75+B81</f>
        <v>634341304.29100001</v>
      </c>
      <c r="C87" s="64">
        <f t="shared" si="1"/>
        <v>693590671.08700001</v>
      </c>
      <c r="D87" s="98">
        <f>IFERROR(((B87/C87)-1)*100,IF(B87+C87&lt;&gt;0,100,0))</f>
        <v>-8.542411146208762</v>
      </c>
      <c r="E87" s="64">
        <f t="shared" ref="E87:F87" si="2">E69+E75+E81</f>
        <v>30853379814.562</v>
      </c>
      <c r="F87" s="64">
        <f t="shared" si="2"/>
        <v>33836315984.075996</v>
      </c>
      <c r="G87" s="98">
        <f>IFERROR(((E87/F87)-1)*100,IF(E87+F87&lt;&gt;0,100,0))</f>
        <v>-8.8157829325090304</v>
      </c>
    </row>
    <row r="88" spans="1:7" s="62" customFormat="1" ht="12" x14ac:dyDescent="0.2">
      <c r="A88" s="79" t="s">
        <v>55</v>
      </c>
      <c r="B88" s="64">
        <f t="shared" ref="B88:C88" si="3">B70+B76+B82</f>
        <v>602585352.74858952</v>
      </c>
      <c r="C88" s="64">
        <f t="shared" si="3"/>
        <v>693463190.03591013</v>
      </c>
      <c r="D88" s="98">
        <f>IFERROR(((B88/C88)-1)*100,IF(B88+C88&lt;&gt;0,100,0))</f>
        <v>-13.104925912882937</v>
      </c>
      <c r="E88" s="64">
        <f t="shared" ref="E88:F88" si="4">E70+E76+E82</f>
        <v>29274691268.799492</v>
      </c>
      <c r="F88" s="64">
        <f t="shared" si="4"/>
        <v>33174785318.577133</v>
      </c>
      <c r="G88" s="98">
        <f>IFERROR(((E88/F88)-1)*100,IF(E88+F88&lt;&gt;0,100,0))</f>
        <v>-11.756199813578528</v>
      </c>
    </row>
    <row r="89" spans="1:7" s="63" customFormat="1" x14ac:dyDescent="0.2">
      <c r="A89" s="79" t="s">
        <v>95</v>
      </c>
      <c r="B89" s="98">
        <f>IFERROR((B75/B87)*100,IF(B75+B87&lt;&gt;0,100,0))</f>
        <v>64.19602469102179</v>
      </c>
      <c r="C89" s="98">
        <f>IFERROR((C75/C87)*100,IF(C75+C87&lt;&gt;0,100,0))</f>
        <v>68.138396564552352</v>
      </c>
      <c r="D89" s="98">
        <f>IFERROR(((B89/C89)-1)*100,IF(B89+C89&lt;&gt;0,100,0))</f>
        <v>-5.7858301226617055</v>
      </c>
      <c r="E89" s="98">
        <f>IFERROR((E75/E87)*100,IF(E75+E87&lt;&gt;0,100,0))</f>
        <v>64.169619371277506</v>
      </c>
      <c r="F89" s="98">
        <f>IFERROR((F75/F87)*100,IF(F75+F87&lt;&gt;0,100,0))</f>
        <v>70.654435732962213</v>
      </c>
      <c r="G89" s="98">
        <f>IFERROR(((E89/F89)-1)*100,IF(E89+F89&lt;&gt;0,100,0))</f>
        <v>-9.1782154855698082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23367518.328000002</v>
      </c>
      <c r="C95" s="129">
        <v>26605635.225000001</v>
      </c>
      <c r="D95" s="65">
        <f>B95-C95</f>
        <v>-3238116.8969999999</v>
      </c>
      <c r="E95" s="129">
        <v>1239682184.902</v>
      </c>
      <c r="F95" s="129">
        <v>1285959300.273</v>
      </c>
      <c r="G95" s="80">
        <f>E95-F95</f>
        <v>-46277115.371000051</v>
      </c>
    </row>
    <row r="96" spans="1:7" s="16" customFormat="1" ht="13.5" x14ac:dyDescent="0.2">
      <c r="A96" s="79" t="s">
        <v>88</v>
      </c>
      <c r="B96" s="66">
        <v>19550352</v>
      </c>
      <c r="C96" s="129">
        <v>25801871.068999998</v>
      </c>
      <c r="D96" s="65">
        <f>B96-C96</f>
        <v>-6251519.0689999983</v>
      </c>
      <c r="E96" s="129">
        <v>1302953748.4990001</v>
      </c>
      <c r="F96" s="129">
        <v>1311840362.967</v>
      </c>
      <c r="G96" s="80">
        <f>E96-F96</f>
        <v>-8886614.4679999352</v>
      </c>
    </row>
    <row r="97" spans="1:7" s="28" customFormat="1" ht="12" x14ac:dyDescent="0.2">
      <c r="A97" s="81" t="s">
        <v>16</v>
      </c>
      <c r="B97" s="65">
        <f>B95-B96</f>
        <v>3817166.3280000016</v>
      </c>
      <c r="C97" s="65">
        <f>C95-C96</f>
        <v>803764.15600000322</v>
      </c>
      <c r="D97" s="82"/>
      <c r="E97" s="65">
        <f>E95-E96</f>
        <v>-63271563.597000122</v>
      </c>
      <c r="F97" s="82">
        <f>F95-F96</f>
        <v>-25881062.694000006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687.69287535411195</v>
      </c>
      <c r="D104" s="98">
        <f>IFERROR(((B104/C104)-1)*100,IF(B104+C104&lt;&gt;0,100,0))</f>
        <v>-100</v>
      </c>
      <c r="E104" s="84"/>
      <c r="F104" s="71"/>
      <c r="G104" s="71"/>
    </row>
    <row r="105" spans="1:7" s="16" customFormat="1" ht="12" x14ac:dyDescent="0.2">
      <c r="A105" s="79" t="s">
        <v>50</v>
      </c>
      <c r="B105" s="71"/>
      <c r="C105" s="130">
        <v>680.06065760078195</v>
      </c>
      <c r="D105" s="98">
        <f>IFERROR(((B105/C105)-1)*100,IF(B105+C105&lt;&gt;0,100,0))</f>
        <v>-100</v>
      </c>
      <c r="E105" s="84"/>
      <c r="F105" s="71"/>
      <c r="G105" s="71"/>
    </row>
    <row r="106" spans="1:7" s="16" customFormat="1" ht="12" x14ac:dyDescent="0.2">
      <c r="A106" s="79" t="s">
        <v>51</v>
      </c>
      <c r="B106" s="71"/>
      <c r="C106" s="130">
        <v>717.72945448612199</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525.48314394671399</v>
      </c>
      <c r="D108" s="98">
        <f>IFERROR(((B108/C108)-1)*100,IF(B108+C108&lt;&gt;0,100,0))</f>
        <v>-100</v>
      </c>
      <c r="E108" s="84"/>
      <c r="F108" s="71"/>
      <c r="G108" s="71"/>
    </row>
    <row r="109" spans="1:7" s="16" customFormat="1" ht="12" x14ac:dyDescent="0.2">
      <c r="A109" s="79" t="s">
        <v>57</v>
      </c>
      <c r="B109" s="71"/>
      <c r="C109" s="130">
        <v>668.51236929706295</v>
      </c>
      <c r="D109" s="98">
        <f>IFERROR(((B109/C109)-1)*100,IF(B109+C109&lt;&gt;0,100,0))</f>
        <v>-100</v>
      </c>
      <c r="E109" s="84"/>
      <c r="F109" s="71"/>
      <c r="G109" s="71"/>
    </row>
    <row r="110" spans="1:7" s="16" customFormat="1" ht="12" x14ac:dyDescent="0.2">
      <c r="A110" s="79" t="s">
        <v>59</v>
      </c>
      <c r="B110" s="71"/>
      <c r="C110" s="130">
        <v>771.38581487598799</v>
      </c>
      <c r="D110" s="98">
        <f>IFERROR(((B110/C110)-1)*100,IF(B110+C110&lt;&gt;0,100,0))</f>
        <v>-100</v>
      </c>
      <c r="E110" s="84"/>
      <c r="F110" s="71"/>
      <c r="G110" s="71"/>
    </row>
    <row r="111" spans="1:7" s="16" customFormat="1" ht="12" x14ac:dyDescent="0.2">
      <c r="A111" s="79" t="s">
        <v>58</v>
      </c>
      <c r="B111" s="71"/>
      <c r="C111" s="130">
        <v>739.92721803724396</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0</v>
      </c>
      <c r="G119" s="98">
        <f>IFERROR(((E119/F119)-1)*100,IF(E119+F119&lt;&gt;0,100,0))</f>
        <v>100</v>
      </c>
    </row>
    <row r="120" spans="1:7" s="16" customFormat="1" ht="12" x14ac:dyDescent="0.2">
      <c r="A120" s="79" t="s">
        <v>72</v>
      </c>
      <c r="B120" s="67">
        <v>103</v>
      </c>
      <c r="C120" s="66">
        <v>138</v>
      </c>
      <c r="D120" s="98">
        <f>IFERROR(((B120/C120)-1)*100,IF(B120+C120&lt;&gt;0,100,0))</f>
        <v>-25.362318840579711</v>
      </c>
      <c r="E120" s="66">
        <v>14097</v>
      </c>
      <c r="F120" s="66">
        <v>11760</v>
      </c>
      <c r="G120" s="98">
        <f>IFERROR(((E120/F120)-1)*100,IF(E120+F120&lt;&gt;0,100,0))</f>
        <v>19.872448979591837</v>
      </c>
    </row>
    <row r="121" spans="1:7" s="16" customFormat="1" ht="12" x14ac:dyDescent="0.2">
      <c r="A121" s="79" t="s">
        <v>74</v>
      </c>
      <c r="B121" s="67">
        <v>6</v>
      </c>
      <c r="C121" s="66">
        <v>6</v>
      </c>
      <c r="D121" s="98">
        <f>IFERROR(((B121/C121)-1)*100,IF(B121+C121&lt;&gt;0,100,0))</f>
        <v>0</v>
      </c>
      <c r="E121" s="66">
        <v>429</v>
      </c>
      <c r="F121" s="66">
        <v>458</v>
      </c>
      <c r="G121" s="98">
        <f>IFERROR(((E121/F121)-1)*100,IF(E121+F121&lt;&gt;0,100,0))</f>
        <v>-6.3318777292576396</v>
      </c>
    </row>
    <row r="122" spans="1:7" s="28" customFormat="1" ht="12" x14ac:dyDescent="0.2">
      <c r="A122" s="81" t="s">
        <v>34</v>
      </c>
      <c r="B122" s="82">
        <f>SUM(B119:B121)</f>
        <v>109</v>
      </c>
      <c r="C122" s="82">
        <f>SUM(C119:C121)</f>
        <v>144</v>
      </c>
      <c r="D122" s="98">
        <f>IFERROR(((B122/C122)-1)*100,IF(B122+C122&lt;&gt;0,100,0))</f>
        <v>-24.305555555555557</v>
      </c>
      <c r="E122" s="82">
        <f>SUM(E119:E121)</f>
        <v>14539</v>
      </c>
      <c r="F122" s="82">
        <f>SUM(F119:F121)</f>
        <v>12218</v>
      </c>
      <c r="G122" s="98">
        <f>IFERROR(((E122/F122)-1)*100,IF(E122+F122&lt;&gt;0,100,0))</f>
        <v>18.996562448845957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44</v>
      </c>
      <c r="C125" s="66">
        <v>4</v>
      </c>
      <c r="D125" s="98">
        <f>IFERROR(((B125/C125)-1)*100,IF(B125+C125&lt;&gt;0,100,0))</f>
        <v>1000</v>
      </c>
      <c r="E125" s="66">
        <v>1663</v>
      </c>
      <c r="F125" s="66">
        <v>1461</v>
      </c>
      <c r="G125" s="98">
        <f>IFERROR(((E125/F125)-1)*100,IF(E125+F125&lt;&gt;0,100,0))</f>
        <v>13.82614647501712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44</v>
      </c>
      <c r="C127" s="82">
        <f>SUM(C125:C126)</f>
        <v>4</v>
      </c>
      <c r="D127" s="98">
        <f>IFERROR(((B127/C127)-1)*100,IF(B127+C127&lt;&gt;0,100,0))</f>
        <v>1000</v>
      </c>
      <c r="E127" s="82">
        <f>SUM(E125:E126)</f>
        <v>1663</v>
      </c>
      <c r="F127" s="82">
        <f>SUM(F125:F126)</f>
        <v>1461</v>
      </c>
      <c r="G127" s="98">
        <f>IFERROR(((E127/F127)-1)*100,IF(E127+F127&lt;&gt;0,100,0))</f>
        <v>13.82614647501712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110085</v>
      </c>
      <c r="F130" s="66">
        <v>0</v>
      </c>
      <c r="G130" s="98">
        <f>IFERROR(((E130/F130)-1)*100,IF(E130+F130&lt;&gt;0,100,0))</f>
        <v>100</v>
      </c>
    </row>
    <row r="131" spans="1:7" s="16" customFormat="1" ht="12" x14ac:dyDescent="0.2">
      <c r="A131" s="79" t="s">
        <v>72</v>
      </c>
      <c r="B131" s="67">
        <v>25659</v>
      </c>
      <c r="C131" s="66">
        <v>19532</v>
      </c>
      <c r="D131" s="98">
        <f>IFERROR(((B131/C131)-1)*100,IF(B131+C131&lt;&gt;0,100,0))</f>
        <v>31.369035429039528</v>
      </c>
      <c r="E131" s="66">
        <v>12262343</v>
      </c>
      <c r="F131" s="66">
        <v>10319865</v>
      </c>
      <c r="G131" s="98">
        <f>IFERROR(((E131/F131)-1)*100,IF(E131+F131&lt;&gt;0,100,0))</f>
        <v>18.822707467588007</v>
      </c>
    </row>
    <row r="132" spans="1:7" s="16" customFormat="1" ht="12" x14ac:dyDescent="0.2">
      <c r="A132" s="79" t="s">
        <v>74</v>
      </c>
      <c r="B132" s="67">
        <v>181</v>
      </c>
      <c r="C132" s="66">
        <v>108</v>
      </c>
      <c r="D132" s="98">
        <f>IFERROR(((B132/C132)-1)*100,IF(B132+C132&lt;&gt;0,100,0))</f>
        <v>67.592592592592581</v>
      </c>
      <c r="E132" s="66">
        <v>24846</v>
      </c>
      <c r="F132" s="66">
        <v>23339</v>
      </c>
      <c r="G132" s="98">
        <f>IFERROR(((E132/F132)-1)*100,IF(E132+F132&lt;&gt;0,100,0))</f>
        <v>6.4570032991987603</v>
      </c>
    </row>
    <row r="133" spans="1:7" s="16" customFormat="1" ht="12" x14ac:dyDescent="0.2">
      <c r="A133" s="81" t="s">
        <v>34</v>
      </c>
      <c r="B133" s="82">
        <f>SUM(B130:B132)</f>
        <v>25840</v>
      </c>
      <c r="C133" s="82">
        <f>SUM(C130:C132)</f>
        <v>19640</v>
      </c>
      <c r="D133" s="98">
        <f>IFERROR(((B133/C133)-1)*100,IF(B133+C133&lt;&gt;0,100,0))</f>
        <v>31.568228105906314</v>
      </c>
      <c r="E133" s="82">
        <f>SUM(E130:E132)</f>
        <v>12397274</v>
      </c>
      <c r="F133" s="82">
        <f>SUM(F130:F132)</f>
        <v>10343204</v>
      </c>
      <c r="G133" s="98">
        <f>IFERROR(((E133/F133)-1)*100,IF(E133+F133&lt;&gt;0,100,0))</f>
        <v>19.859126823757901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5824</v>
      </c>
      <c r="C136" s="66">
        <v>3000</v>
      </c>
      <c r="D136" s="98">
        <f>IFERROR(((B136/C136)-1)*100,)</f>
        <v>94.13333333333334</v>
      </c>
      <c r="E136" s="66">
        <v>716259</v>
      </c>
      <c r="F136" s="66">
        <v>927152</v>
      </c>
      <c r="G136" s="98">
        <f>IFERROR(((E136/F136)-1)*100,)</f>
        <v>-22.746324227311167</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5824</v>
      </c>
      <c r="C138" s="82">
        <f>SUM(C136:C137)</f>
        <v>3000</v>
      </c>
      <c r="D138" s="98">
        <f>IFERROR(((B138/C138)-1)*100,)</f>
        <v>94.13333333333334</v>
      </c>
      <c r="E138" s="82">
        <f>SUM(E136:E137)</f>
        <v>716259</v>
      </c>
      <c r="F138" s="82">
        <f>SUM(F136:F137)</f>
        <v>927152</v>
      </c>
      <c r="G138" s="98">
        <f>IFERROR(((E138/F138)-1)*100,)</f>
        <v>-22.746324227311167</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2654433.5237500002</v>
      </c>
      <c r="F141" s="66">
        <v>0</v>
      </c>
      <c r="G141" s="98">
        <f>IFERROR(((E141/F141)-1)*100,IF(E141+F141&lt;&gt;0,100,0))</f>
        <v>100</v>
      </c>
    </row>
    <row r="142" spans="1:7" s="32" customFormat="1" x14ac:dyDescent="0.2">
      <c r="A142" s="79" t="s">
        <v>72</v>
      </c>
      <c r="B142" s="67">
        <v>2388636.5575299999</v>
      </c>
      <c r="C142" s="66">
        <v>2023413.9333299999</v>
      </c>
      <c r="D142" s="98">
        <f>IFERROR(((B142/C142)-1)*100,IF(B142+C142&lt;&gt;0,100,0))</f>
        <v>18.049822539224138</v>
      </c>
      <c r="E142" s="66">
        <v>1130303227.43524</v>
      </c>
      <c r="F142" s="66">
        <v>1022731515.87235</v>
      </c>
      <c r="G142" s="98">
        <f>IFERROR(((E142/F142)-1)*100,IF(E142+F142&lt;&gt;0,100,0))</f>
        <v>10.51807927040711</v>
      </c>
    </row>
    <row r="143" spans="1:7" s="32" customFormat="1" x14ac:dyDescent="0.2">
      <c r="A143" s="79" t="s">
        <v>74</v>
      </c>
      <c r="B143" s="67">
        <v>863226.85</v>
      </c>
      <c r="C143" s="66">
        <v>749001.28</v>
      </c>
      <c r="D143" s="98">
        <f>IFERROR(((B143/C143)-1)*100,IF(B143+C143&lt;&gt;0,100,0))</f>
        <v>15.250383817768643</v>
      </c>
      <c r="E143" s="66">
        <v>122423621.09</v>
      </c>
      <c r="F143" s="66">
        <v>123945295.44</v>
      </c>
      <c r="G143" s="98">
        <f>IFERROR(((E143/F143)-1)*100,IF(E143+F143&lt;&gt;0,100,0))</f>
        <v>-1.2276983524046825</v>
      </c>
    </row>
    <row r="144" spans="1:7" s="16" customFormat="1" ht="12" x14ac:dyDescent="0.2">
      <c r="A144" s="81" t="s">
        <v>34</v>
      </c>
      <c r="B144" s="82">
        <f>SUM(B141:B143)</f>
        <v>3251863.40753</v>
      </c>
      <c r="C144" s="82">
        <f>SUM(C141:C143)</f>
        <v>2772415.2133299997</v>
      </c>
      <c r="D144" s="98">
        <f>IFERROR(((B144/C144)-1)*100,IF(B144+C144&lt;&gt;0,100,0))</f>
        <v>17.293520533820981</v>
      </c>
      <c r="E144" s="82">
        <f>SUM(E141:E143)</f>
        <v>1255381282.04899</v>
      </c>
      <c r="F144" s="82">
        <f>SUM(F141:F143)</f>
        <v>1146676811.31235</v>
      </c>
      <c r="G144" s="98">
        <f>IFERROR(((E144/F144)-1)*100,IF(E144+F144&lt;&gt;0,100,0))</f>
        <v>9.4799571827243856</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12876.925999999999</v>
      </c>
      <c r="C147" s="66">
        <v>4873</v>
      </c>
      <c r="D147" s="98">
        <f>IFERROR(((B147/C147)-1)*100,IF(B147+C147&lt;&gt;0,100,0))</f>
        <v>164.25048224912783</v>
      </c>
      <c r="E147" s="66">
        <v>1406240.5679500001</v>
      </c>
      <c r="F147" s="66">
        <v>1225501.5475699999</v>
      </c>
      <c r="G147" s="98">
        <f>IFERROR(((E147/F147)-1)*100,IF(E147+F147&lt;&gt;0,100,0))</f>
        <v>14.748167453430039</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12876.925999999999</v>
      </c>
      <c r="C149" s="82">
        <f>SUM(C147:C148)</f>
        <v>4873</v>
      </c>
      <c r="D149" s="98">
        <f>IFERROR(((B149/C149)-1)*100,IF(B149+C149&lt;&gt;0,100,0))</f>
        <v>164.25048224912783</v>
      </c>
      <c r="E149" s="82">
        <f>SUM(E147:E148)</f>
        <v>1406240.5679500001</v>
      </c>
      <c r="F149" s="82">
        <f>SUM(F147:F148)</f>
        <v>1225501.5475699999</v>
      </c>
      <c r="G149" s="98">
        <f>IFERROR(((E149/F149)-1)*100,IF(E149+F149&lt;&gt;0,100,0))</f>
        <v>14.748167453430039</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930258</v>
      </c>
      <c r="C153" s="66">
        <v>900336</v>
      </c>
      <c r="D153" s="98">
        <f>IFERROR(((B153/C153)-1)*100,IF(B153+C153&lt;&gt;0,100,0))</f>
        <v>3.3234259209894867</v>
      </c>
      <c r="E153" s="78"/>
      <c r="F153" s="78"/>
      <c r="G153" s="65"/>
    </row>
    <row r="154" spans="1:7" s="16" customFormat="1" ht="12" x14ac:dyDescent="0.2">
      <c r="A154" s="79" t="s">
        <v>74</v>
      </c>
      <c r="B154" s="67">
        <v>2311</v>
      </c>
      <c r="C154" s="66">
        <v>2708</v>
      </c>
      <c r="D154" s="98">
        <f>IFERROR(((B154/C154)-1)*100,IF(B154+C154&lt;&gt;0,100,0))</f>
        <v>-14.660265878877398</v>
      </c>
      <c r="E154" s="78"/>
      <c r="F154" s="78"/>
      <c r="G154" s="65"/>
    </row>
    <row r="155" spans="1:7" s="28" customFormat="1" ht="12" x14ac:dyDescent="0.2">
      <c r="A155" s="81" t="s">
        <v>34</v>
      </c>
      <c r="B155" s="82">
        <f>SUM(B152:B154)</f>
        <v>992579</v>
      </c>
      <c r="C155" s="82">
        <f>SUM(C152:C154)</f>
        <v>903044</v>
      </c>
      <c r="D155" s="98">
        <f>IFERROR(((B155/C155)-1)*100,IF(B155+C155&lt;&gt;0,100,0))</f>
        <v>9.9147992788834127</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115120</v>
      </c>
      <c r="C158" s="66">
        <v>240676</v>
      </c>
      <c r="D158" s="98">
        <f>IFERROR(((B158/C158)-1)*100,IF(B158+C158&lt;&gt;0,100,0))</f>
        <v>-52.16805996443351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115120</v>
      </c>
      <c r="C160" s="82">
        <f>SUM(C158:C159)</f>
        <v>240676</v>
      </c>
      <c r="D160" s="98">
        <f>IFERROR(((B160/C160)-1)*100,IF(B160+C160&lt;&gt;0,100,0))</f>
        <v>-52.16805996443351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16475</v>
      </c>
      <c r="C168" s="113">
        <v>12195</v>
      </c>
      <c r="D168" s="111">
        <f>IFERROR(((B168/C168)-1)*100,IF(B168+C168&lt;&gt;0,100,0))</f>
        <v>35.096350963509629</v>
      </c>
      <c r="E168" s="113">
        <v>434442</v>
      </c>
      <c r="F168" s="113">
        <v>392589</v>
      </c>
      <c r="G168" s="111">
        <f>IFERROR(((E168/F168)-1)*100,IF(E168+F168&lt;&gt;0,100,0))</f>
        <v>10.660767367399494</v>
      </c>
    </row>
    <row r="169" spans="1:7" x14ac:dyDescent="0.2">
      <c r="A169" s="101" t="s">
        <v>32</v>
      </c>
      <c r="B169" s="112">
        <v>113564</v>
      </c>
      <c r="C169" s="113">
        <v>101732</v>
      </c>
      <c r="D169" s="111">
        <f t="shared" ref="D169:D171" si="5">IFERROR(((B169/C169)-1)*100,IF(B169+C169&lt;&gt;0,100,0))</f>
        <v>11.630558722919048</v>
      </c>
      <c r="E169" s="113">
        <v>2858690</v>
      </c>
      <c r="F169" s="113">
        <v>2903266</v>
      </c>
      <c r="G169" s="111">
        <f>IFERROR(((E169/F169)-1)*100,IF(E169+F169&lt;&gt;0,100,0))</f>
        <v>-1.5353742991513708</v>
      </c>
    </row>
    <row r="170" spans="1:7" x14ac:dyDescent="0.2">
      <c r="A170" s="101" t="s">
        <v>92</v>
      </c>
      <c r="B170" s="112">
        <v>34663037</v>
      </c>
      <c r="C170" s="113">
        <v>26281082</v>
      </c>
      <c r="D170" s="111">
        <f t="shared" si="5"/>
        <v>31.893492817380963</v>
      </c>
      <c r="E170" s="113">
        <v>801310185</v>
      </c>
      <c r="F170" s="113">
        <v>727064182</v>
      </c>
      <c r="G170" s="111">
        <f>IFERROR(((E170/F170)-1)*100,IF(E170+F170&lt;&gt;0,100,0))</f>
        <v>10.211753630300556</v>
      </c>
    </row>
    <row r="171" spans="1:7" x14ac:dyDescent="0.2">
      <c r="A171" s="101" t="s">
        <v>93</v>
      </c>
      <c r="B171" s="112">
        <v>142556</v>
      </c>
      <c r="C171" s="113">
        <v>126682</v>
      </c>
      <c r="D171" s="111">
        <f t="shared" si="5"/>
        <v>12.530588402456555</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215</v>
      </c>
      <c r="C174" s="113">
        <v>279</v>
      </c>
      <c r="D174" s="111">
        <f t="shared" ref="D174:D177" si="6">IFERROR(((B174/C174)-1)*100,IF(B174+C174&lt;&gt;0,100,0))</f>
        <v>-22.93906810035843</v>
      </c>
      <c r="E174" s="113">
        <v>19885</v>
      </c>
      <c r="F174" s="113">
        <v>25394</v>
      </c>
      <c r="G174" s="111">
        <f t="shared" ref="G174" si="7">IFERROR(((E174/F174)-1)*100,IF(E174+F174&lt;&gt;0,100,0))</f>
        <v>-21.694100968732776</v>
      </c>
    </row>
    <row r="175" spans="1:7" x14ac:dyDescent="0.2">
      <c r="A175" s="101" t="s">
        <v>32</v>
      </c>
      <c r="B175" s="112">
        <v>2890</v>
      </c>
      <c r="C175" s="113">
        <v>2665</v>
      </c>
      <c r="D175" s="111">
        <f t="shared" si="6"/>
        <v>8.4427767354596561</v>
      </c>
      <c r="E175" s="113">
        <v>257212</v>
      </c>
      <c r="F175" s="113">
        <v>283662</v>
      </c>
      <c r="G175" s="111">
        <f t="shared" ref="G175" si="8">IFERROR(((E175/F175)-1)*100,IF(E175+F175&lt;&gt;0,100,0))</f>
        <v>-9.3244777234878118</v>
      </c>
    </row>
    <row r="176" spans="1:7" x14ac:dyDescent="0.2">
      <c r="A176" s="101" t="s">
        <v>92</v>
      </c>
      <c r="B176" s="112">
        <v>37727</v>
      </c>
      <c r="C176" s="113">
        <v>26164</v>
      </c>
      <c r="D176" s="111">
        <f t="shared" si="6"/>
        <v>44.194312796208536</v>
      </c>
      <c r="E176" s="113">
        <v>2629558</v>
      </c>
      <c r="F176" s="113">
        <v>4518876</v>
      </c>
      <c r="G176" s="111">
        <f t="shared" ref="G176" si="9">IFERROR(((E176/F176)-1)*100,IF(E176+F176&lt;&gt;0,100,0))</f>
        <v>-41.809467664082831</v>
      </c>
    </row>
    <row r="177" spans="1:7" x14ac:dyDescent="0.2">
      <c r="A177" s="101" t="s">
        <v>93</v>
      </c>
      <c r="B177" s="112">
        <v>73426</v>
      </c>
      <c r="C177" s="113">
        <v>64681</v>
      </c>
      <c r="D177" s="111">
        <f t="shared" si="6"/>
        <v>13.520199131120414</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2020-11-23T07:00:00+00:00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5DE98004-C577-4FC5-B374-7134CD5F1692}"/>
</file>

<file path=customXml/itemProps2.xml><?xml version="1.0" encoding="utf-8"?>
<ds:datastoreItem xmlns:ds="http://schemas.openxmlformats.org/officeDocument/2006/customXml" ds:itemID="{D00F8FC0-975C-49B9-A5A7-DD801874F10C}"/>
</file>

<file path=customXml/itemProps3.xml><?xml version="1.0" encoding="utf-8"?>
<ds:datastoreItem xmlns:ds="http://schemas.openxmlformats.org/officeDocument/2006/customXml" ds:itemID="{03EF3B22-4552-4996-B7A2-508ADAD0BA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2020-11-23T07:00:44Z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