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G149" i="1" s="1"/>
  <c r="F149" i="1"/>
  <c r="C149" i="1"/>
  <c r="B149" i="1"/>
  <c r="C160" i="1"/>
  <c r="B160" i="1"/>
  <c r="G148" i="1"/>
  <c r="G147" i="1"/>
  <c r="G143" i="1"/>
  <c r="G142" i="1"/>
  <c r="G141" i="1"/>
  <c r="G137" i="1"/>
  <c r="G136" i="1"/>
  <c r="G132" i="1"/>
  <c r="G131" i="1"/>
  <c r="G130" i="1"/>
  <c r="G126" i="1"/>
  <c r="G125" i="1"/>
  <c r="G121" i="1"/>
  <c r="G120" i="1"/>
  <c r="G119"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G71" i="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<sst xmlns="http://schemas.openxmlformats.org/spreadsheetml/2006/main" count="265" uniqueCount="100">
  <si>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</si>
  <si>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</si>
  <si>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</si>
  <si>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</si>
  <si>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</si>
  <si>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</si>
  <si>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</si>
  <si>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</si>
  <si>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</si>
  <si>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</si>
  <si>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</si>
  <si>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</si>
  <si>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</si>
  <si>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</si>
  <si>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</si>
  <si>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</si>
  <si>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</si>
  <si>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</si>
  <si>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</si>
  <si>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</si>
  <si>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</si>
  <si>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</si>
  <si>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</si>
  <si>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</si>
  <si>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</si>
  <si>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</si>
  <si>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</si>
  <si>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</si>
  <si>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</si>
  <si>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</si>
  <si>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</si>
  <si>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</si>
  <si>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</si>
  <si>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</si>
  <si>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</si>
  <si>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</si>
  <si>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</si>
  <si>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</si>
  <si>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</si>
  <si>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</si>
  <si>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</si>
  <si>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</si>
  <si>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</si>
  <si>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</si>
  <si>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</si>
  <si>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</si>
  <si>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</si>
  <si>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</si>
  <si>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</si>
  <si>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</si>
  <si>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</si>
  <si>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</si>
  <si>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</si>
  <si>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</si>
  <si>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</si>
  <si>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</si>
  <si>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</si>
  <si>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</si>
  <si>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</si>
  <si>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</si>
  <si>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</si>
  <si>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</si>
  <si>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</si>
  <si>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</si>
  <si>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</si>
  <si>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</si>
  <si>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</si>
  <si>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</si>
  <si>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</si>
  <si>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</si>
  <si>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</si>
  <si>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</si>
  <si>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</si>
  <si>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</si>
  <si>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</si>
  <si>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</si>
  <si>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</si>
  <si>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</si>
  <si>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</si>
  <si>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</si>
  <si>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</si>
  <si>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</si>
  <si>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</si>
  <si>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</si>
  <si>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</si>
  <si>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</si>
  <si>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</si>
  <si>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</si>
  <si>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</si>
  <si>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</si>
  <si>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</si>
  <si>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</si>
  <si>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</si>
  <si>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</si>
  <si>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</si>
  <si>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</si>
  <si>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</si>
  <si>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11 December 2020</t>
  </si>
  <si>
    <t>11.12.2020</t>
  </si>
  <si>
    <t>13.12.2019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</si>
</sst>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1">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2020</v>
      </c>
      <c r="F10" s="125">
        <v>2019</v>
      </c>
      <c r="G10" s="29" t="s">
        <v>7</v>
      </c>
    </row>
    <row r="11" spans="1:7" s="16" customFormat="1" ht="12" x14ac:dyDescent="0.2">
      <c r="A11" s="64" t="s">
        <v>8</v>
      </c>
      <c r="B11" s="67">
        <v>1727464</v>
      </c>
      <c r="C11" s="67">
        <v>1732823</v>
      </c>
      <c r="D11" s="98">
        <f>IFERROR(((B11/C11)-1)*100,IF(B11+C11&lt;&gt;0,100,0))</f>
        <v>-0.30926413142022824</v>
      </c>
      <c r="E11" s="67">
        <v>90300922</v>
      </c>
      <c r="F11" s="67">
        <v>74391188</v>
      </c>
      <c r="G11" s="98">
        <f>IFERROR(((E11/F11)-1)*100,IF(E11+F11&lt;&gt;0,100,0))</f>
        <v>21.386584120689122</v>
      </c>
    </row>
    <row r="12" spans="1:7" s="16" customFormat="1" ht="12" x14ac:dyDescent="0.2">
      <c r="A12" s="64" t="s">
        <v>9</v>
      </c>
      <c r="B12" s="67">
        <v>2762217.9130000002</v>
      </c>
      <c r="C12" s="67">
        <v>1588057.3060000001</v>
      </c>
      <c r="D12" s="98">
        <f>IFERROR(((B12/C12)-1)*100,IF(B12+C12&lt;&gt;0,100,0))</f>
        <v>73.936916669429053</v>
      </c>
      <c r="E12" s="67">
        <v>112597952.63</v>
      </c>
      <c r="F12" s="67">
        <v>79440591.870000005</v>
      </c>
      <c r="G12" s="98">
        <f>IFERROR(((E12/F12)-1)*100,IF(E12+F12&lt;&gt;0,100,0))</f>
        <v>41.738562087075223</v>
      </c>
    </row>
    <row r="13" spans="1:7" s="16" customFormat="1" ht="12" x14ac:dyDescent="0.2">
      <c r="A13" s="64" t="s">
        <v>10</v>
      </c>
      <c r="B13" s="67">
        <v>108074242.320297</v>
      </c>
      <c r="C13" s="67">
        <v>101097945.182632</v>
      </c>
      <c r="D13" s="98">
        <f>IFERROR(((B13/C13)-1)*100,IF(B13+C13&lt;&gt;0,100,0))</f>
        <v>6.900533067276915</v>
      </c>
      <c r="E13" s="67">
        <v>5578545550.2836905</v>
      </c>
      <c r="F13" s="67">
        <v>4955462784.2596302</v>
      </c>
      <c r="G13" s="98">
        <f>IFERROR(((E13/F13)-1)*100,IF(E13+F13&lt;&gt;0,100,0))</f>
        <v>12.573654432502245</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375</v>
      </c>
      <c r="C16" s="67">
        <v>236</v>
      </c>
      <c r="D16" s="98">
        <f>IFERROR(((B16/C16)-1)*100,IF(B16+C16&lt;&gt;0,100,0))</f>
        <v>58.898305084745758</v>
      </c>
      <c r="E16" s="67">
        <v>15950</v>
      </c>
      <c r="F16" s="67">
        <v>13232</v>
      </c>
      <c r="G16" s="98">
        <f>IFERROR(((E16/F16)-1)*100,IF(E16+F16&lt;&gt;0,100,0))</f>
        <v>20.541112454655376</v>
      </c>
    </row>
    <row r="17" spans="1:7" s="16" customFormat="1" ht="12" x14ac:dyDescent="0.2">
      <c r="A17" s="64" t="s">
        <v>9</v>
      </c>
      <c r="B17" s="67">
        <v>119353.23699999999</v>
      </c>
      <c r="C17" s="67">
        <v>50161.120999999999</v>
      </c>
      <c r="D17" s="98">
        <f>IFERROR(((B17/C17)-1)*100,IF(B17+C17&lt;&gt;0,100,0))</f>
        <v>137.93973224800936</v>
      </c>
      <c r="E17" s="67">
        <v>8852228.2550000008</v>
      </c>
      <c r="F17" s="67">
        <v>6952698.0420000004</v>
      </c>
      <c r="G17" s="98">
        <f>IFERROR(((E17/F17)-1)*100,IF(E17+F17&lt;&gt;0,100,0))</f>
        <v>27.320763846283548</v>
      </c>
    </row>
    <row r="18" spans="1:7" s="16" customFormat="1" ht="12" x14ac:dyDescent="0.2">
      <c r="A18" s="64" t="s">
        <v>10</v>
      </c>
      <c r="B18" s="67">
        <v>5494935.3621871602</v>
      </c>
      <c r="C18" s="67">
        <v>3666118.4082020801</v>
      </c>
      <c r="D18" s="98">
        <f>IFERROR(((B18/C18)-1)*100,IF(B18+C18&lt;&gt;0,100,0))</f>
        <v>49.884284967270311</v>
      </c>
      <c r="E18" s="67">
        <v>329380188.6318</v>
      </c>
      <c r="F18" s="67">
        <v>230832686.93015701</v>
      </c>
      <c r="G18" s="98">
        <f>IFERROR(((E18/F18)-1)*100,IF(E18+F18&lt;&gt;0,100,0))</f>
        <v>42.692178049922582</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2020</v>
      </c>
      <c r="F23" s="125">
        <v>2019</v>
      </c>
      <c r="G23" s="29" t="s">
        <v>13</v>
      </c>
    </row>
    <row r="24" spans="1:7" s="16" customFormat="1" ht="12" x14ac:dyDescent="0.2">
      <c r="A24" s="64" t="s">
        <v>14</v>
      </c>
      <c r="B24" s="66">
        <v>22828304.872559998</v>
      </c>
      <c r="C24" s="66">
        <v>19023627.067759998</v>
      </c>
      <c r="D24" s="65">
        <f>B24-C24</f>
        <v>3804677.8048</v>
      </c>
      <c r="E24" s="67">
        <v>903076879.88794994</v>
      </c>
      <c r="F24" s="67">
        <v>869147305.62856996</v>
      </c>
      <c r="G24" s="65">
        <f>E24-F24</f>
        <v>33929574.259379983</v>
      </c>
    </row>
    <row r="25" spans="1:7" s="16" customFormat="1" ht="12" x14ac:dyDescent="0.2">
      <c r="A25" s="68" t="s">
        <v>15</v>
      </c>
      <c r="B25" s="66">
        <v>16629139.44032</v>
      </c>
      <c r="C25" s="66">
        <v>19288558.188250002</v>
      </c>
      <c r="D25" s="65">
        <f>B25-C25</f>
        <v>-2659418.7479300015</v>
      </c>
      <c r="E25" s="67">
        <v>1037495826.49886</v>
      </c>
      <c r="F25" s="67">
        <v>986870343.70001996</v>
      </c>
      <c r="G25" s="65">
        <f>E25-F25</f>
        <v>50625482.798840046</v>
      </c>
    </row>
    <row r="26" spans="1:7" s="28" customFormat="1" ht="12" x14ac:dyDescent="0.2">
      <c r="A26" s="69" t="s">
        <v>16</v>
      </c>
      <c r="B26" s="70">
        <f>B24-B25</f>
        <v>6199165.4322399981</v>
      </c>
      <c r="C26" s="70">
        <f>C24-C25</f>
        <v>-264931.12049000338</v>
      </c>
      <c r="D26" s="70"/>
      <c r="E26" s="70">
        <f>E24-E25</f>
        <v>-134418946.61091006</v>
      </c>
      <c r="F26" s="70">
        <f>F24-F25</f>
        <v>-117723038.07145</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59412.606814530001</v>
      </c>
      <c r="C33" s="126">
        <v>56749.115969669998</v>
      </c>
      <c r="D33" s="98">
        <f t="shared" ref="D33:D42" si="0">IFERROR(((B33/C33)-1)*100,IF(B33+C33&lt;&gt;0,100,0))</f>
        <v>4.6934490508777627</v>
      </c>
      <c r="E33" s="64"/>
      <c r="F33" s="126">
        <v>59669.66</v>
      </c>
      <c r="G33" s="126">
        <v>58875.49</v>
      </c>
    </row>
    <row r="34" spans="1:7" s="16" customFormat="1" ht="12" x14ac:dyDescent="0.2">
      <c r="A34" s="64" t="s">
        <v>23</v>
      </c>
      <c r="B34" s="126">
        <v>62787.763415870002</v>
      </c>
      <c r="C34" s="126">
        <v>76917.836432199998</v>
      </c>
      <c r="D34" s="98">
        <f t="shared" si="0"/>
        <v>-18.370346426456095</v>
      </c>
      <c r="E34" s="64"/>
      <c r="F34" s="126">
        <v>63444.32</v>
      </c>
      <c r="G34" s="126">
        <v>62273.9</v>
      </c>
    </row>
    <row r="35" spans="1:7" s="16" customFormat="1" ht="12" x14ac:dyDescent="0.2">
      <c r="A35" s="64" t="s">
        <v>24</v>
      </c>
      <c r="B35" s="126">
        <v>44570.765582150001</v>
      </c>
      <c r="C35" s="126">
        <v>45997.538104170002</v>
      </c>
      <c r="D35" s="98">
        <f t="shared" si="0"/>
        <v>-3.1018454048319044</v>
      </c>
      <c r="E35" s="64"/>
      <c r="F35" s="126">
        <v>44835.45</v>
      </c>
      <c r="G35" s="126">
        <v>43369.279999999999</v>
      </c>
    </row>
    <row r="36" spans="1:7" s="16" customFormat="1" ht="12" x14ac:dyDescent="0.2">
      <c r="A36" s="64" t="s">
        <v>25</v>
      </c>
      <c r="B36" s="126">
        <v>54458.613084099998</v>
      </c>
      <c r="C36" s="126">
        <v>50499.016464549997</v>
      </c>
      <c r="D36" s="98">
        <f t="shared" si="0"/>
        <v>7.8409380949619356</v>
      </c>
      <c r="E36" s="64"/>
      <c r="F36" s="126">
        <v>54757.93</v>
      </c>
      <c r="G36" s="126">
        <v>53910.83</v>
      </c>
    </row>
    <row r="37" spans="1:7" s="16" customFormat="1" ht="12" x14ac:dyDescent="0.2">
      <c r="A37" s="64" t="s">
        <v>79</v>
      </c>
      <c r="B37" s="126">
        <v>56663.94502082</v>
      </c>
      <c r="C37" s="126">
        <v>49285.55051085</v>
      </c>
      <c r="D37" s="98">
        <f t="shared" si="0"/>
        <v>14.970705274653827</v>
      </c>
      <c r="E37" s="64"/>
      <c r="F37" s="126">
        <v>57676.25</v>
      </c>
      <c r="G37" s="126">
        <v>56057.84</v>
      </c>
    </row>
    <row r="38" spans="1:7" s="16" customFormat="1" ht="12" x14ac:dyDescent="0.2">
      <c r="A38" s="64" t="s">
        <v>26</v>
      </c>
      <c r="B38" s="126">
        <v>79659.545051039997</v>
      </c>
      <c r="C38" s="126">
        <v>67869.992371829998</v>
      </c>
      <c r="D38" s="98">
        <f t="shared" si="0"/>
        <v>17.370788278006867</v>
      </c>
      <c r="E38" s="64"/>
      <c r="F38" s="126">
        <v>79953.759999999995</v>
      </c>
      <c r="G38" s="126">
        <v>78599.37</v>
      </c>
    </row>
    <row r="39" spans="1:7" s="16" customFormat="1" ht="12" x14ac:dyDescent="0.2">
      <c r="A39" s="64" t="s">
        <v>27</v>
      </c>
      <c r="B39" s="126">
        <v>11751.04342507</v>
      </c>
      <c r="C39" s="126">
        <v>15860.92011721</v>
      </c>
      <c r="D39" s="98">
        <f t="shared" si="0"/>
        <v>-25.911968925942386</v>
      </c>
      <c r="E39" s="64"/>
      <c r="F39" s="126">
        <v>11850.57</v>
      </c>
      <c r="G39" s="126">
        <v>11322.47</v>
      </c>
    </row>
    <row r="40" spans="1:7" s="16" customFormat="1" ht="12" x14ac:dyDescent="0.2">
      <c r="A40" s="64" t="s">
        <v>28</v>
      </c>
      <c r="B40" s="126">
        <v>76607.228960580003</v>
      </c>
      <c r="C40" s="126">
        <v>72947.66449281</v>
      </c>
      <c r="D40" s="98">
        <f t="shared" si="0"/>
        <v>5.0166986060680596</v>
      </c>
      <c r="E40" s="64"/>
      <c r="F40" s="126">
        <v>76662.039999999994</v>
      </c>
      <c r="G40" s="126">
        <v>75401.279999999999</v>
      </c>
    </row>
    <row r="41" spans="1:7" s="16" customFormat="1" ht="12" x14ac:dyDescent="0.2">
      <c r="A41" s="64" t="s">
        <v>29</v>
      </c>
      <c r="B41" s="126">
        <v>3617.9671559200001</v>
      </c>
      <c r="C41" s="126">
        <v>2596.1221134900002</v>
      </c>
      <c r="D41" s="98">
        <f t="shared" si="0"/>
        <v>39.360438290644218</v>
      </c>
      <c r="E41" s="64"/>
      <c r="F41" s="126">
        <v>3879.28</v>
      </c>
      <c r="G41" s="126">
        <v>3548.45</v>
      </c>
    </row>
    <row r="42" spans="1:7" s="16" customFormat="1" ht="12" x14ac:dyDescent="0.2">
      <c r="A42" s="64" t="s">
        <v>78</v>
      </c>
      <c r="B42" s="126">
        <v>970.78277946000003</v>
      </c>
      <c r="C42" s="126">
        <v>842.02991038000005</v>
      </c>
      <c r="D42" s="98">
        <f t="shared" si="0"/>
        <v>15.290771443248975</v>
      </c>
      <c r="E42" s="64"/>
      <c r="F42" s="126">
        <v>995.62</v>
      </c>
      <c r="G42" s="126">
        <v>963.7</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17985.639767475801</v>
      </c>
      <c r="D48" s="72"/>
      <c r="E48" s="127">
        <v>17298.8071688911</v>
      </c>
      <c r="F48" s="72"/>
      <c r="G48" s="98">
        <f>IFERROR(((C48/E48)-1)*100,IF(C48+E48&lt;&gt;0,100,0))</f>
        <v>3.970404386146642</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5799</v>
      </c>
      <c r="D54" s="75"/>
      <c r="E54" s="128">
        <v>1264092</v>
      </c>
      <c r="F54" s="128">
        <v>153005912.78</v>
      </c>
      <c r="G54" s="128">
        <v>10512189.6</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2020</v>
      </c>
      <c r="F67" s="125">
        <v>2019</v>
      </c>
      <c r="G67" s="50" t="s">
        <v>7</v>
      </c>
    </row>
    <row r="68" spans="1:7" s="16" customFormat="1" ht="12" x14ac:dyDescent="0.2">
      <c r="A68" s="77" t="s">
        <v>53</v>
      </c>
      <c r="B68" s="67">
        <v>6025</v>
      </c>
      <c r="C68" s="66">
        <v>8467</v>
      </c>
      <c r="D68" s="98">
        <f>IFERROR(((B68/C68)-1)*100,IF(B68+C68&lt;&gt;0,100,0))</f>
        <v>-28.841384197472543</v>
      </c>
      <c r="E68" s="66">
        <v>327758</v>
      </c>
      <c r="F68" s="66">
        <v>287208</v>
      </c>
      <c r="G68" s="98">
        <f>IFERROR(((E68/F68)-1)*100,IF(E68+F68&lt;&gt;0,100,0))</f>
        <v>14.118687501740901</v>
      </c>
    </row>
    <row r="69" spans="1:7" s="16" customFormat="1" ht="12" x14ac:dyDescent="0.2">
      <c r="A69" s="79" t="s">
        <v>54</v>
      </c>
      <c r="B69" s="67">
        <v>179046516.625</v>
      </c>
      <c r="C69" s="66">
        <v>180992041.29100001</v>
      </c>
      <c r="D69" s="98">
        <f>IFERROR(((B69/C69)-1)*100,IF(B69+C69&lt;&gt;0,100,0))</f>
        <v>-1.074922771257103</v>
      </c>
      <c r="E69" s="66">
        <v>10752818992.362</v>
      </c>
      <c r="F69" s="66">
        <v>9818575973.8069992</v>
      </c>
      <c r="G69" s="98">
        <f>IFERROR(((E69/F69)-1)*100,IF(E69+F69&lt;&gt;0,100,0))</f>
        <v>9.5150561654488328</v>
      </c>
    </row>
    <row r="70" spans="1:7" s="62" customFormat="1" ht="12" x14ac:dyDescent="0.2">
      <c r="A70" s="79" t="s">
        <v>55</v>
      </c>
      <c r="B70" s="67">
        <v>176736709.86522001</v>
      </c>
      <c r="C70" s="66">
        <v>181695376.07179999</v>
      </c>
      <c r="D70" s="98">
        <f>IFERROR(((B70/C70)-1)*100,IF(B70+C70&lt;&gt;0,100,0))</f>
        <v>-2.7291097405915732</v>
      </c>
      <c r="E70" s="66">
        <v>10368936934.8291</v>
      </c>
      <c r="F70" s="66">
        <v>9876642561.6538696</v>
      </c>
      <c r="G70" s="98">
        <f>IFERROR(((E70/F70)-1)*100,IF(E70+F70&lt;&gt;0,100,0))</f>
        <v>4.9844303881823704</v>
      </c>
    </row>
    <row r="71" spans="1:7" s="16" customFormat="1" ht="12" x14ac:dyDescent="0.2">
      <c r="A71" s="79" t="s">
        <v>94</v>
      </c>
      <c r="B71" s="98">
        <f>IFERROR(B69/B68/1000,)</f>
        <v>29.717264170124484</v>
      </c>
      <c r="C71" s="98">
        <f>IFERROR(C69/C68/1000,)</f>
        <v>21.376171169363413</v>
      </c>
      <c r="D71" s="98">
        <f>IFERROR(((B71/C71)-1)*100,IF(B71+C71&lt;&gt;0,100,0))</f>
        <v>39.020519318799352</v>
      </c>
      <c r="E71" s="98">
        <f>IFERROR(E69/E68/1000,)</f>
        <v>32.807190037655836</v>
      </c>
      <c r="F71" s="98">
        <f>IFERROR(F69/F68/1000,)</f>
        <v>34.186289984286645</v>
      </c>
      <c r="G71" s="98">
        <f>IFERROR(((E71/F71)-1)*100,IF(E71+F71&lt;&gt;0,100,0))</f>
        <v>-4.0340731540763786</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2639</v>
      </c>
      <c r="C74" s="66">
        <v>3166</v>
      </c>
      <c r="D74" s="98">
        <f>IFERROR(((B74/C74)-1)*100,IF(B74+C74&lt;&gt;0,100,0))</f>
        <v>-16.645609602021484</v>
      </c>
      <c r="E74" s="66">
        <v>139692</v>
      </c>
      <c r="F74" s="66">
        <v>174171</v>
      </c>
      <c r="G74" s="98">
        <f>IFERROR(((E74/F74)-1)*100,IF(E74+F74&lt;&gt;0,100,0))</f>
        <v>-19.79606249031125</v>
      </c>
    </row>
    <row r="75" spans="1:7" s="16" customFormat="1" ht="12" x14ac:dyDescent="0.2">
      <c r="A75" s="79" t="s">
        <v>54</v>
      </c>
      <c r="B75" s="67">
        <v>340501273.06199998</v>
      </c>
      <c r="C75" s="66">
        <v>395289863.014</v>
      </c>
      <c r="D75" s="98">
        <f>IFERROR(((B75/C75)-1)*100,IF(B75+C75&lt;&gt;0,100,0))</f>
        <v>-13.860357949543367</v>
      </c>
      <c r="E75" s="66">
        <v>20942368223.827</v>
      </c>
      <c r="F75" s="66">
        <v>25378332725.985001</v>
      </c>
      <c r="G75" s="98">
        <f>IFERROR(((E75/F75)-1)*100,IF(E75+F75&lt;&gt;0,100,0))</f>
        <v>-17.479337788080919</v>
      </c>
    </row>
    <row r="76" spans="1:7" s="16" customFormat="1" ht="12" x14ac:dyDescent="0.2">
      <c r="A76" s="79" t="s">
        <v>55</v>
      </c>
      <c r="B76" s="67">
        <v>335751261.65394998</v>
      </c>
      <c r="C76" s="66">
        <v>401653730.08486003</v>
      </c>
      <c r="D76" s="98">
        <f>IFERROR(((B76/C76)-1)*100,IF(B76+C76&lt;&gt;0,100,0))</f>
        <v>-16.407782000925618</v>
      </c>
      <c r="E76" s="66">
        <v>20283152012.290199</v>
      </c>
      <c r="F76" s="66">
        <v>25111661341.072498</v>
      </c>
      <c r="G76" s="98">
        <f>IFERROR(((E76/F76)-1)*100,IF(E76+F76&lt;&gt;0,100,0))</f>
        <v>-19.228155649283206</v>
      </c>
    </row>
    <row r="77" spans="1:7" s="16" customFormat="1" ht="12" x14ac:dyDescent="0.2">
      <c r="A77" s="79" t="s">
        <v>94</v>
      </c>
      <c r="B77" s="98">
        <f>IFERROR(B75/B74/1000,)</f>
        <v>129.02662867070859</v>
      </c>
      <c r="C77" s="98">
        <f>IFERROR(C75/C74/1000,)</f>
        <v>124.85466298610234</v>
      </c>
      <c r="D77" s="98">
        <f>IFERROR(((B77/C77)-1)*100,IF(B77+C77&lt;&gt;0,100,0))</f>
        <v>3.3414576474974256</v>
      </c>
      <c r="E77" s="98">
        <f>IFERROR(E75/E74/1000,)</f>
        <v>149.91816441762592</v>
      </c>
      <c r="F77" s="98">
        <f>IFERROR(F75/F74/1000,)</f>
        <v>145.70928987021375</v>
      </c>
      <c r="G77" s="98">
        <f>IFERROR(((E77/F77)-1)*100,IF(E77+F77&lt;&gt;0,100,0))</f>
        <v>2.8885423511164632</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169</v>
      </c>
      <c r="C80" s="66">
        <v>119</v>
      </c>
      <c r="D80" s="98">
        <f>IFERROR(((B80/C80)-1)*100,IF(B80+C80&lt;&gt;0,100,0))</f>
        <v>42.016806722689083</v>
      </c>
      <c r="E80" s="66">
        <v>10706</v>
      </c>
      <c r="F80" s="66">
        <v>8965</v>
      </c>
      <c r="G80" s="98">
        <f>IFERROR(((E80/F80)-1)*100,IF(E80+F80&lt;&gt;0,100,0))</f>
        <v>19.419966536530954</v>
      </c>
    </row>
    <row r="81" spans="1:7" s="16" customFormat="1" ht="12" x14ac:dyDescent="0.2">
      <c r="A81" s="79" t="s">
        <v>54</v>
      </c>
      <c r="B81" s="67">
        <v>24826089.973999999</v>
      </c>
      <c r="C81" s="66">
        <v>7416705.8150000004</v>
      </c>
      <c r="D81" s="98">
        <f>IFERROR(((B81/C81)-1)*100,IF(B81+C81&lt;&gt;0,100,0))</f>
        <v>234.73203054367065</v>
      </c>
      <c r="E81" s="66">
        <v>951681665.78299999</v>
      </c>
      <c r="F81" s="66">
        <v>706738981.66400003</v>
      </c>
      <c r="G81" s="98">
        <f>IFERROR(((E81/F81)-1)*100,IF(E81+F81&lt;&gt;0,100,0))</f>
        <v>34.658153925836707</v>
      </c>
    </row>
    <row r="82" spans="1:7" s="16" customFormat="1" ht="12" x14ac:dyDescent="0.2">
      <c r="A82" s="79" t="s">
        <v>55</v>
      </c>
      <c r="B82" s="67">
        <v>6226289.9357300997</v>
      </c>
      <c r="C82" s="66">
        <v>770989.72125012195</v>
      </c>
      <c r="D82" s="98">
        <f>IFERROR(((B82/C82)-1)*100,IF(B82+C82&lt;&gt;0,100,0))</f>
        <v>707.57106925296966</v>
      </c>
      <c r="E82" s="66">
        <v>343243259.70287901</v>
      </c>
      <c r="F82" s="66">
        <v>222008602.02382001</v>
      </c>
      <c r="G82" s="98">
        <f>IFERROR(((E82/F82)-1)*100,IF(E82+F82&lt;&gt;0,100,0))</f>
        <v>54.608090215374339</v>
      </c>
    </row>
    <row r="83" spans="1:7" s="32" customFormat="1" x14ac:dyDescent="0.2">
      <c r="A83" s="79" t="s">
        <v>94</v>
      </c>
      <c r="B83" s="98">
        <f>IFERROR(B81/B80/1000,)</f>
        <v>146.89994067455621</v>
      </c>
      <c r="C83" s="98">
        <f>IFERROR(C81/C80/1000,)</f>
        <v>62.32525894957984</v>
      </c>
      <c r="D83" s="98">
        <f>IFERROR(((B83/C83)-1)*100,IF(B83+C83&lt;&gt;0,100,0))</f>
        <v>135.69888541240712</v>
      </c>
      <c r="E83" s="98">
        <f>IFERROR(E81/E80/1000,)</f>
        <v>88.892365569120116</v>
      </c>
      <c r="F83" s="98">
        <f>IFERROR(F81/F80/1000,)</f>
        <v>78.833126789068601</v>
      </c>
      <c r="G83" s="98">
        <f>IFERROR(((E83/F83)-1)*100,IF(E83+F83&lt;&gt;0,100,0))</f>
        <v>12.760167190839343</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8833</v>
      </c>
      <c r="C86" s="64">
        <f>C68+C74+C80</f>
        <v>11752</v>
      </c>
      <c r="D86" s="98">
        <f>IFERROR(((B86/C86)-1)*100,IF(B86+C86&lt;&gt;0,100,0))</f>
        <v>-24.838325391422732</v>
      </c>
      <c r="E86" s="64">
        <f>E68+E74+E80</f>
        <v>478156</v>
      </c>
      <c r="F86" s="64">
        <f>F68+F74+F80</f>
        <v>470344</v>
      </c>
      <c r="G86" s="98">
        <f>IFERROR(((E86/F86)-1)*100,IF(E86+F86&lt;&gt;0,100,0))</f>
        <v>1.6609120133349142</v>
      </c>
    </row>
    <row r="87" spans="1:7" s="62" customFormat="1" ht="12" x14ac:dyDescent="0.2">
      <c r="A87" s="79" t="s">
        <v>54</v>
      </c>
      <c r="B87" s="64">
        <f t="shared" ref="B87:C87" si="1">B69+B75+B81</f>
        <v>544373879.66100001</v>
      </c>
      <c r="C87" s="64">
        <f t="shared" si="1"/>
        <v>583698610.12000012</v>
      </c>
      <c r="D87" s="98">
        <f>IFERROR(((B87/C87)-1)*100,IF(B87+C87&lt;&gt;0,100,0))</f>
        <v>-6.7371636281462921</v>
      </c>
      <c r="E87" s="64">
        <f t="shared" ref="E87:F87" si="2">E69+E75+E81</f>
        <v>32646868881.972</v>
      </c>
      <c r="F87" s="64">
        <f t="shared" si="2"/>
        <v>35903647681.456001</v>
      </c>
      <c r="G87" s="98">
        <f>IFERROR(((E87/F87)-1)*100,IF(E87+F87&lt;&gt;0,100,0))</f>
        <v>-9.0708855779188866</v>
      </c>
    </row>
    <row r="88" spans="1:7" s="62" customFormat="1" ht="12" x14ac:dyDescent="0.2">
      <c r="A88" s="79" t="s">
        <v>55</v>
      </c>
      <c r="B88" s="64">
        <f t="shared" ref="B88:C88" si="3">B70+B76+B82</f>
        <v>518714261.45490009</v>
      </c>
      <c r="C88" s="64">
        <f t="shared" si="3"/>
        <v>584120095.87791026</v>
      </c>
      <c r="D88" s="98">
        <f>IFERROR(((B88/C88)-1)*100,IF(B88+C88&lt;&gt;0,100,0))</f>
        <v>-11.1973265231883</v>
      </c>
      <c r="E88" s="64">
        <f t="shared" ref="E88:F88" si="4">E70+E76+E82</f>
        <v>30995332206.822182</v>
      </c>
      <c r="F88" s="64">
        <f t="shared" si="4"/>
        <v>35210312504.750183</v>
      </c>
      <c r="G88" s="98">
        <f>IFERROR(((E88/F88)-1)*100,IF(E88+F88&lt;&gt;0,100,0))</f>
        <v>-11.970868754315555</v>
      </c>
    </row>
    <row r="89" spans="1:7" s="63" customFormat="1" x14ac:dyDescent="0.2">
      <c r="A89" s="79" t="s">
        <v>95</v>
      </c>
      <c r="B89" s="98">
        <f>IFERROR((B75/B87)*100,IF(B75+B87&lt;&gt;0,100,0))</f>
        <v>62.549157074553541</v>
      </c>
      <c r="C89" s="98">
        <f>IFERROR((C75/C87)*100,IF(C75+C87&lt;&gt;0,100,0))</f>
        <v>67.721570029562699</v>
      </c>
      <c r="D89" s="98">
        <f>IFERROR(((B89/C89)-1)*100,IF(B89+C89&lt;&gt;0,100,0))</f>
        <v>-7.6377629058972278</v>
      </c>
      <c r="E89" s="98">
        <f>IFERROR((E75/E87)*100,IF(E75+E87&lt;&gt;0,100,0))</f>
        <v>64.148167775414549</v>
      </c>
      <c r="F89" s="98">
        <f>IFERROR((F75/F87)*100,IF(F75+F87&lt;&gt;0,100,0))</f>
        <v>70.684552586819038</v>
      </c>
      <c r="G89" s="98">
        <f>IFERROR(((E89/F89)-1)*100,IF(E89+F89&lt;&gt;0,100,0))</f>
        <v>-9.2472606420987198</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2020</v>
      </c>
      <c r="F94" s="125">
        <v>2019</v>
      </c>
      <c r="G94" s="50" t="s">
        <v>13</v>
      </c>
    </row>
    <row r="95" spans="1:7" s="16" customFormat="1" ht="13.5" x14ac:dyDescent="0.2">
      <c r="A95" s="79" t="s">
        <v>87</v>
      </c>
      <c r="B95" s="66">
        <v>22596459.559</v>
      </c>
      <c r="C95" s="129">
        <v>21184793.460000001</v>
      </c>
      <c r="D95" s="65">
        <f>B95-C95</f>
        <v>1411666.0989999995</v>
      </c>
      <c r="E95" s="129">
        <v>1317735611.9630001</v>
      </c>
      <c r="F95" s="129">
        <v>1353071309.632</v>
      </c>
      <c r="G95" s="80">
        <f>E95-F95</f>
        <v>-35335697.66899991</v>
      </c>
    </row>
    <row r="96" spans="1:7" s="16" customFormat="1" ht="13.5" x14ac:dyDescent="0.2">
      <c r="A96" s="79" t="s">
        <v>88</v>
      </c>
      <c r="B96" s="66">
        <v>22673654.758000001</v>
      </c>
      <c r="C96" s="129">
        <v>20576102.291000001</v>
      </c>
      <c r="D96" s="65">
        <f>B96-C96</f>
        <v>2097552.4670000002</v>
      </c>
      <c r="E96" s="129">
        <v>1378166987.5220001</v>
      </c>
      <c r="F96" s="129">
        <v>1378158295.1849999</v>
      </c>
      <c r="G96" s="80">
        <f>E96-F96</f>
        <v>8692.3370001316071</v>
      </c>
    </row>
    <row r="97" spans="1:7" s="28" customFormat="1" ht="12" x14ac:dyDescent="0.2">
      <c r="A97" s="81" t="s">
        <v>16</v>
      </c>
      <c r="B97" s="65">
        <f>B95-B96</f>
        <v>-77195.199000000954</v>
      </c>
      <c r="C97" s="65">
        <f>C95-C96</f>
        <v>608691.16899999976</v>
      </c>
      <c r="D97" s="82"/>
      <c r="E97" s="65">
        <f>E95-E96</f>
        <v>-60431375.559000015</v>
      </c>
      <c r="F97" s="82">
        <f>F95-F96</f>
        <v>-25086985.552999973</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71"/>
      <c r="C104" s="130">
        <v>690.62384837705497</v>
      </c>
      <c r="D104" s="98">
        <f>IFERROR(((B104/C104)-1)*100,IF(B104+C104&lt;&gt;0,100,0))</f>
        <v>-100</v>
      </c>
      <c r="E104" s="84"/>
      <c r="F104" s="71"/>
      <c r="G104" s="71"/>
    </row>
    <row r="105" spans="1:7" s="16" customFormat="1" ht="12" x14ac:dyDescent="0.2">
      <c r="A105" s="79" t="s">
        <v>50</v>
      </c>
      <c r="B105" s="71"/>
      <c r="C105" s="130">
        <v>682.76708773016196</v>
      </c>
      <c r="D105" s="98">
        <f>IFERROR(((B105/C105)-1)*100,IF(B105+C105&lt;&gt;0,100,0))</f>
        <v>-100</v>
      </c>
      <c r="E105" s="84"/>
      <c r="F105" s="71"/>
      <c r="G105" s="71"/>
    </row>
    <row r="106" spans="1:7" s="16" customFormat="1" ht="12" x14ac:dyDescent="0.2">
      <c r="A106" s="79" t="s">
        <v>51</v>
      </c>
      <c r="B106" s="71"/>
      <c r="C106" s="130">
        <v>721.65513172870601</v>
      </c>
      <c r="D106" s="98">
        <f>IFERROR(((B106/C106)-1)*100,IF(B106+C106&lt;&gt;0,100,0))</f>
        <v>-100</v>
      </c>
      <c r="E106" s="84"/>
      <c r="F106" s="71"/>
      <c r="G106" s="71"/>
    </row>
    <row r="107" spans="1:7" s="28" customFormat="1" ht="12" x14ac:dyDescent="0.2">
      <c r="A107" s="81" t="s">
        <v>52</v>
      </c>
      <c r="B107" s="85"/>
      <c r="C107" s="84"/>
      <c r="D107" s="86"/>
      <c r="E107" s="84"/>
      <c r="F107" s="71"/>
      <c r="G107" s="71"/>
    </row>
    <row r="108" spans="1:7" s="16" customFormat="1" ht="12" x14ac:dyDescent="0.2">
      <c r="A108" s="79" t="s">
        <v>56</v>
      </c>
      <c r="B108" s="71"/>
      <c r="C108" s="130">
        <v>527.47391265413899</v>
      </c>
      <c r="D108" s="98">
        <f>IFERROR(((B108/C108)-1)*100,IF(B108+C108&lt;&gt;0,100,0))</f>
        <v>-100</v>
      </c>
      <c r="E108" s="84"/>
      <c r="F108" s="71"/>
      <c r="G108" s="71"/>
    </row>
    <row r="109" spans="1:7" s="16" customFormat="1" ht="12" x14ac:dyDescent="0.2">
      <c r="A109" s="79" t="s">
        <v>57</v>
      </c>
      <c r="B109" s="71"/>
      <c r="C109" s="130">
        <v>674.11156072429606</v>
      </c>
      <c r="D109" s="98">
        <f>IFERROR(((B109/C109)-1)*100,IF(B109+C109&lt;&gt;0,100,0))</f>
        <v>-100</v>
      </c>
      <c r="E109" s="84"/>
      <c r="F109" s="71"/>
      <c r="G109" s="71"/>
    </row>
    <row r="110" spans="1:7" s="16" customFormat="1" ht="12" x14ac:dyDescent="0.2">
      <c r="A110" s="79" t="s">
        <v>59</v>
      </c>
      <c r="B110" s="71"/>
      <c r="C110" s="130">
        <v>776.706891070658</v>
      </c>
      <c r="D110" s="98">
        <f>IFERROR(((B110/C110)-1)*100,IF(B110+C110&lt;&gt;0,100,0))</f>
        <v>-100</v>
      </c>
      <c r="E110" s="84"/>
      <c r="F110" s="71"/>
      <c r="G110" s="71"/>
    </row>
    <row r="111" spans="1:7" s="16" customFormat="1" ht="12" x14ac:dyDescent="0.2">
      <c r="A111" s="79" t="s">
        <v>58</v>
      </c>
      <c r="B111" s="71"/>
      <c r="C111" s="130">
        <v>741.423508893894</v>
      </c>
      <c r="D111" s="98">
        <f>IFERROR(((B111/C111)-1)*100,IF(B111+C111&lt;&gt;0,100,0))</f>
        <v>-100</v>
      </c>
      <c r="E111" s="84"/>
      <c r="F111" s="71"/>
      <c r="G111" s="71"/>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2020</v>
      </c>
      <c r="F117" s="125">
        <v>2019</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66">
        <v>0</v>
      </c>
      <c r="D119" s="98">
        <f>IFERROR(((B119/C119)-1)*100,IF(B119+C119&lt;&gt;0,100,0))</f>
        <v>0</v>
      </c>
      <c r="E119" s="66">
        <v>15</v>
      </c>
      <c r="F119" s="66">
        <v>0</v>
      </c>
      <c r="G119" s="98">
        <f>IFERROR(((E119/F119)-1)*100,IF(E119+F119&lt;&gt;0,100,0))</f>
        <v>100</v>
      </c>
    </row>
    <row r="120" spans="1:7" s="16" customFormat="1" ht="12" x14ac:dyDescent="0.2">
      <c r="A120" s="79" t="s">
        <v>72</v>
      </c>
      <c r="B120" s="67">
        <v>99</v>
      </c>
      <c r="C120" s="66">
        <v>92</v>
      </c>
      <c r="D120" s="98">
        <f>IFERROR(((B120/C120)-1)*100,IF(B120+C120&lt;&gt;0,100,0))</f>
        <v>7.6086956521739024</v>
      </c>
      <c r="E120" s="66">
        <v>14399</v>
      </c>
      <c r="F120" s="66">
        <v>12250</v>
      </c>
      <c r="G120" s="98">
        <f>IFERROR(((E120/F120)-1)*100,IF(E120+F120&lt;&gt;0,100,0))</f>
        <v>17.542857142857148</v>
      </c>
    </row>
    <row r="121" spans="1:7" s="16" customFormat="1" ht="12" x14ac:dyDescent="0.2">
      <c r="A121" s="79" t="s">
        <v>74</v>
      </c>
      <c r="B121" s="67">
        <v>0</v>
      </c>
      <c r="C121" s="66">
        <v>2</v>
      </c>
      <c r="D121" s="98">
        <f>IFERROR(((B121/C121)-1)*100,IF(B121+C121&lt;&gt;0,100,0))</f>
        <v>-100</v>
      </c>
      <c r="E121" s="66">
        <v>438</v>
      </c>
      <c r="F121" s="66">
        <v>466</v>
      </c>
      <c r="G121" s="98">
        <f>IFERROR(((E121/F121)-1)*100,IF(E121+F121&lt;&gt;0,100,0))</f>
        <v>-6.0085836909871233</v>
      </c>
    </row>
    <row r="122" spans="1:7" s="28" customFormat="1" ht="12" x14ac:dyDescent="0.2">
      <c r="A122" s="81" t="s">
        <v>34</v>
      </c>
      <c r="B122" s="82">
        <f>SUM(B119:B121)</f>
        <v>99</v>
      </c>
      <c r="C122" s="82">
        <f>SUM(C119:C121)</f>
        <v>94</v>
      </c>
      <c r="D122" s="98">
        <f>IFERROR(((B122/C122)-1)*100,IF(B122+C122&lt;&gt;0,100,0))</f>
        <v>5.3191489361702038</v>
      </c>
      <c r="E122" s="82">
        <f>SUM(E119:E121)</f>
        <v>14852</v>
      </c>
      <c r="F122" s="82">
        <f>SUM(F119:F121)</f>
        <v>12716</v>
      </c>
      <c r="G122" s="98">
        <f>IFERROR(((E122/F122)-1)*100,IF(E122+F122&lt;&gt;0,100,0))</f>
        <v>16.797735136835492</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15</v>
      </c>
      <c r="C125" s="66">
        <v>38</v>
      </c>
      <c r="D125" s="98">
        <f>IFERROR(((B125/C125)-1)*100,IF(B125+C125&lt;&gt;0,100,0))</f>
        <v>-60.526315789473685</v>
      </c>
      <c r="E125" s="66">
        <v>1704</v>
      </c>
      <c r="F125" s="66">
        <v>1543</v>
      </c>
      <c r="G125" s="98">
        <f>IFERROR(((E125/F125)-1)*100,IF(E125+F125&lt;&gt;0,100,0))</f>
        <v>10.434219053791317</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15</v>
      </c>
      <c r="C127" s="82">
        <f>SUM(C125:C126)</f>
        <v>38</v>
      </c>
      <c r="D127" s="98">
        <f>IFERROR(((B127/C127)-1)*100,IF(B127+C127&lt;&gt;0,100,0))</f>
        <v>-60.526315789473685</v>
      </c>
      <c r="E127" s="82">
        <f>SUM(E125:E126)</f>
        <v>1704</v>
      </c>
      <c r="F127" s="82">
        <f>SUM(F125:F126)</f>
        <v>1543</v>
      </c>
      <c r="G127" s="98">
        <f>IFERROR(((E127/F127)-1)*100,IF(E127+F127&lt;&gt;0,100,0))</f>
        <v>10.434219053791317</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66">
        <v>0</v>
      </c>
      <c r="D130" s="98">
        <f>IFERROR(((B130/C130)-1)*100,IF(B130+C130&lt;&gt;0,100,0))</f>
        <v>0</v>
      </c>
      <c r="E130" s="66">
        <v>110105</v>
      </c>
      <c r="F130" s="66">
        <v>0</v>
      </c>
      <c r="G130" s="98">
        <f>IFERROR(((E130/F130)-1)*100,IF(E130+F130&lt;&gt;0,100,0))</f>
        <v>100</v>
      </c>
    </row>
    <row r="131" spans="1:7" s="16" customFormat="1" ht="12" x14ac:dyDescent="0.2">
      <c r="A131" s="79" t="s">
        <v>72</v>
      </c>
      <c r="B131" s="67">
        <v>26025</v>
      </c>
      <c r="C131" s="66">
        <v>20023</v>
      </c>
      <c r="D131" s="98">
        <f>IFERROR(((B131/C131)-1)*100,IF(B131+C131&lt;&gt;0,100,0))</f>
        <v>29.975528142635977</v>
      </c>
      <c r="E131" s="66">
        <v>12323861</v>
      </c>
      <c r="F131" s="66">
        <v>10427976</v>
      </c>
      <c r="G131" s="98">
        <f>IFERROR(((E131/F131)-1)*100,IF(E131+F131&lt;&gt;0,100,0))</f>
        <v>18.180757224604282</v>
      </c>
    </row>
    <row r="132" spans="1:7" s="16" customFormat="1" ht="12" x14ac:dyDescent="0.2">
      <c r="A132" s="79" t="s">
        <v>74</v>
      </c>
      <c r="B132" s="67">
        <v>0</v>
      </c>
      <c r="C132" s="66">
        <v>4</v>
      </c>
      <c r="D132" s="98">
        <f>IFERROR(((B132/C132)-1)*100,IF(B132+C132&lt;&gt;0,100,0))</f>
        <v>-100</v>
      </c>
      <c r="E132" s="66">
        <v>24856</v>
      </c>
      <c r="F132" s="66">
        <v>23389</v>
      </c>
      <c r="G132" s="98">
        <f>IFERROR(((E132/F132)-1)*100,IF(E132+F132&lt;&gt;0,100,0))</f>
        <v>6.2721792295523437</v>
      </c>
    </row>
    <row r="133" spans="1:7" s="16" customFormat="1" ht="12" x14ac:dyDescent="0.2">
      <c r="A133" s="81" t="s">
        <v>34</v>
      </c>
      <c r="B133" s="82">
        <f>SUM(B130:B132)</f>
        <v>26025</v>
      </c>
      <c r="C133" s="82">
        <f>SUM(C130:C132)</f>
        <v>20027</v>
      </c>
      <c r="D133" s="98">
        <f>IFERROR(((B133/C133)-1)*100,IF(B133+C133&lt;&gt;0,100,0))</f>
        <v>29.94956808308784</v>
      </c>
      <c r="E133" s="82">
        <f>SUM(E130:E132)</f>
        <v>12458822</v>
      </c>
      <c r="F133" s="82">
        <f>SUM(F130:F132)</f>
        <v>10451365</v>
      </c>
      <c r="G133" s="98">
        <f>IFERROR(((E133/F133)-1)*100,IF(E133+F133&lt;&gt;0,100,0))</f>
        <v>19.207605896454673</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17500</v>
      </c>
      <c r="C136" s="66">
        <v>10500</v>
      </c>
      <c r="D136" s="98">
        <f>IFERROR(((B136/C136)-1)*100,)</f>
        <v>66.666666666666671</v>
      </c>
      <c r="E136" s="66">
        <v>761509</v>
      </c>
      <c r="F136" s="66">
        <v>961871</v>
      </c>
      <c r="G136" s="98">
        <f>IFERROR(((E136/F136)-1)*100,)</f>
        <v>-20.830443999247304</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17500</v>
      </c>
      <c r="C138" s="82">
        <f>SUM(C136:C137)</f>
        <v>10500</v>
      </c>
      <c r="D138" s="98">
        <f>IFERROR(((B138/C138)-1)*100,)</f>
        <v>66.666666666666671</v>
      </c>
      <c r="E138" s="82">
        <f>SUM(E136:E137)</f>
        <v>761509</v>
      </c>
      <c r="F138" s="82">
        <f>SUM(F136:F137)</f>
        <v>961871</v>
      </c>
      <c r="G138" s="98">
        <f>IFERROR(((E138/F138)-1)*100,)</f>
        <v>-20.830443999247304</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66">
        <v>0</v>
      </c>
      <c r="D141" s="98">
        <f>IFERROR(((B141/C141)-1)*100,IF(B141+C141&lt;&gt;0,100,0))</f>
        <v>0</v>
      </c>
      <c r="E141" s="66">
        <v>2654915.7787500001</v>
      </c>
      <c r="F141" s="66">
        <v>0</v>
      </c>
      <c r="G141" s="98">
        <f>IFERROR(((E141/F141)-1)*100,IF(E141+F141&lt;&gt;0,100,0))</f>
        <v>100</v>
      </c>
    </row>
    <row r="142" spans="1:7" s="32" customFormat="1" x14ac:dyDescent="0.2">
      <c r="A142" s="79" t="s">
        <v>72</v>
      </c>
      <c r="B142" s="67">
        <v>2629910.3635200001</v>
      </c>
      <c r="C142" s="66">
        <v>1976627.68756</v>
      </c>
      <c r="D142" s="98">
        <f>IFERROR(((B142/C142)-1)*100,IF(B142+C142&lt;&gt;0,100,0))</f>
        <v>33.050365532743761</v>
      </c>
      <c r="E142" s="66">
        <v>1136395386.93539</v>
      </c>
      <c r="F142" s="66">
        <v>1032984541.46743</v>
      </c>
      <c r="G142" s="98">
        <f>IFERROR(((E142/F142)-1)*100,IF(E142+F142&lt;&gt;0,100,0))</f>
        <v>10.010880251998477</v>
      </c>
    </row>
    <row r="143" spans="1:7" s="32" customFormat="1" x14ac:dyDescent="0.2">
      <c r="A143" s="79" t="s">
        <v>74</v>
      </c>
      <c r="B143" s="67">
        <v>0</v>
      </c>
      <c r="C143" s="66">
        <v>27582.68</v>
      </c>
      <c r="D143" s="98">
        <f>IFERROR(((B143/C143)-1)*100,IF(B143+C143&lt;&gt;0,100,0))</f>
        <v>-100</v>
      </c>
      <c r="E143" s="66">
        <v>122497717.31999999</v>
      </c>
      <c r="F143" s="66">
        <v>124291753.17</v>
      </c>
      <c r="G143" s="98">
        <f>IFERROR(((E143/F143)-1)*100,IF(E143+F143&lt;&gt;0,100,0))</f>
        <v>-1.4434069873857314</v>
      </c>
    </row>
    <row r="144" spans="1:7" s="16" customFormat="1" ht="12" x14ac:dyDescent="0.2">
      <c r="A144" s="81" t="s">
        <v>34</v>
      </c>
      <c r="B144" s="82">
        <f>SUM(B141:B143)</f>
        <v>2629910.3635200001</v>
      </c>
      <c r="C144" s="82">
        <f>SUM(C141:C143)</f>
        <v>2004210.3675599999</v>
      </c>
      <c r="D144" s="98">
        <f>IFERROR(((B144/C144)-1)*100,IF(B144+C144&lt;&gt;0,100,0))</f>
        <v>31.219277481422793</v>
      </c>
      <c r="E144" s="82">
        <f>SUM(E141:E143)</f>
        <v>1261548020.0341399</v>
      </c>
      <c r="F144" s="82">
        <f>SUM(F141:F143)</f>
        <v>1157276294.63743</v>
      </c>
      <c r="G144" s="98">
        <f>IFERROR(((E144/F144)-1)*100,IF(E144+F144&lt;&gt;0,100,0))</f>
        <v>9.0100977510627835</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34714.400000000001</v>
      </c>
      <c r="C147" s="66">
        <v>14441</v>
      </c>
      <c r="D147" s="98">
        <f>IFERROR(((B147/C147)-1)*100,IF(B147+C147&lt;&gt;0,100,0))</f>
        <v>140.38778477944743</v>
      </c>
      <c r="E147" s="66">
        <v>1490002.21795</v>
      </c>
      <c r="F147" s="66">
        <v>1279139.49428</v>
      </c>
      <c r="G147" s="98">
        <f>IFERROR(((E147/F147)-1)*100,IF(E147+F147&lt;&gt;0,100,0))</f>
        <v>16.484732479368102</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34714.400000000001</v>
      </c>
      <c r="C149" s="82">
        <f>SUM(C147:C148)</f>
        <v>14441</v>
      </c>
      <c r="D149" s="98">
        <f>IFERROR(((B149/C149)-1)*100,IF(B149+C149&lt;&gt;0,100,0))</f>
        <v>140.38778477944743</v>
      </c>
      <c r="E149" s="82">
        <f>SUM(E147:E148)</f>
        <v>1490002.21795</v>
      </c>
      <c r="F149" s="82">
        <f>SUM(F147:F148)</f>
        <v>1279139.49428</v>
      </c>
      <c r="G149" s="98">
        <f>IFERROR(((E149/F149)-1)*100,IF(E149+F149&lt;&gt;0,100,0))</f>
        <v>16.484732479368102</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60000</v>
      </c>
      <c r="C152" s="66">
        <v>0</v>
      </c>
      <c r="D152" s="98">
        <f>IFERROR(((B152/C152)-1)*100,IF(B152+C152&lt;&gt;0,100,0))</f>
        <v>100</v>
      </c>
      <c r="E152" s="78"/>
      <c r="F152" s="78"/>
      <c r="G152" s="65"/>
    </row>
    <row r="153" spans="1:7" s="16" customFormat="1" ht="12" x14ac:dyDescent="0.2">
      <c r="A153" s="79" t="s">
        <v>72</v>
      </c>
      <c r="B153" s="67">
        <v>942826</v>
      </c>
      <c r="C153" s="66">
        <v>941616</v>
      </c>
      <c r="D153" s="98">
        <f>IFERROR(((B153/C153)-1)*100,IF(B153+C153&lt;&gt;0,100,0))</f>
        <v>0.12850248933748976</v>
      </c>
      <c r="E153" s="78"/>
      <c r="F153" s="78"/>
      <c r="G153" s="65"/>
    </row>
    <row r="154" spans="1:7" s="16" customFormat="1" ht="12" x14ac:dyDescent="0.2">
      <c r="A154" s="79" t="s">
        <v>74</v>
      </c>
      <c r="B154" s="67">
        <v>2307</v>
      </c>
      <c r="C154" s="66">
        <v>2718</v>
      </c>
      <c r="D154" s="98">
        <f>IFERROR(((B154/C154)-1)*100,IF(B154+C154&lt;&gt;0,100,0))</f>
        <v>-15.121412803532008</v>
      </c>
      <c r="E154" s="78"/>
      <c r="F154" s="78"/>
      <c r="G154" s="65"/>
    </row>
    <row r="155" spans="1:7" s="28" customFormat="1" ht="12" x14ac:dyDescent="0.2">
      <c r="A155" s="81" t="s">
        <v>34</v>
      </c>
      <c r="B155" s="82">
        <f>SUM(B152:B154)</f>
        <v>1005133</v>
      </c>
      <c r="C155" s="82">
        <f>SUM(C152:C154)</f>
        <v>944334</v>
      </c>
      <c r="D155" s="98">
        <f>IFERROR(((B155/C155)-1)*100,IF(B155+C155&lt;&gt;0,100,0))</f>
        <v>6.4382940781545495</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133370</v>
      </c>
      <c r="C158" s="66">
        <v>275176</v>
      </c>
      <c r="D158" s="98">
        <f>IFERROR(((B158/C158)-1)*100,IF(B158+C158&lt;&gt;0,100,0))</f>
        <v>-51.532837166031918</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133370</v>
      </c>
      <c r="C160" s="82">
        <f>SUM(C158:C159)</f>
        <v>275176</v>
      </c>
      <c r="D160" s="98">
        <f>IFERROR(((B160/C160)-1)*100,IF(B160+C160&lt;&gt;0,100,0))</f>
        <v>-51.532837166031918</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2020</v>
      </c>
      <c r="F166" s="125">
        <v>2019</v>
      </c>
      <c r="G166" s="50" t="s">
        <v>7</v>
      </c>
    </row>
    <row r="167" spans="1:7" x14ac:dyDescent="0.2">
      <c r="A167" s="102" t="s">
        <v>33</v>
      </c>
      <c r="B167" s="104"/>
      <c r="C167" s="104"/>
      <c r="D167" s="105"/>
      <c r="E167" s="106"/>
      <c r="F167" s="106"/>
      <c r="G167" s="107"/>
    </row>
    <row r="168" spans="1:7" x14ac:dyDescent="0.2">
      <c r="A168" s="101" t="s">
        <v>31</v>
      </c>
      <c r="B168" s="112">
        <v>7460</v>
      </c>
      <c r="C168" s="113">
        <v>8617</v>
      </c>
      <c r="D168" s="111">
        <f>IFERROR(((B168/C168)-1)*100,IF(B168+C168&lt;&gt;0,100,0))</f>
        <v>-13.426946733201806</v>
      </c>
      <c r="E168" s="113">
        <v>462414</v>
      </c>
      <c r="F168" s="113">
        <v>427242</v>
      </c>
      <c r="G168" s="111">
        <f>IFERROR(((E168/F168)-1)*100,IF(E168+F168&lt;&gt;0,100,0))</f>
        <v>8.2323367084696777</v>
      </c>
    </row>
    <row r="169" spans="1:7" x14ac:dyDescent="0.2">
      <c r="A169" s="101" t="s">
        <v>32</v>
      </c>
      <c r="B169" s="112">
        <v>59067</v>
      </c>
      <c r="C169" s="113">
        <v>61748</v>
      </c>
      <c r="D169" s="111">
        <f t="shared" ref="D169:D171" si="5">IFERROR(((B169/C169)-1)*100,IF(B169+C169&lt;&gt;0,100,0))</f>
        <v>-4.3418410312884621</v>
      </c>
      <c r="E169" s="113">
        <v>3107322</v>
      </c>
      <c r="F169" s="113">
        <v>3139314</v>
      </c>
      <c r="G169" s="111">
        <f>IFERROR(((E169/F169)-1)*100,IF(E169+F169&lt;&gt;0,100,0))</f>
        <v>-1.0190761421125738</v>
      </c>
    </row>
    <row r="170" spans="1:7" x14ac:dyDescent="0.2">
      <c r="A170" s="101" t="s">
        <v>92</v>
      </c>
      <c r="B170" s="112">
        <v>18317705</v>
      </c>
      <c r="C170" s="113">
        <v>15265906</v>
      </c>
      <c r="D170" s="111">
        <f t="shared" si="5"/>
        <v>19.990945837082986</v>
      </c>
      <c r="E170" s="113">
        <v>878505558</v>
      </c>
      <c r="F170" s="113">
        <v>788111848</v>
      </c>
      <c r="G170" s="111">
        <f>IFERROR(((E170/F170)-1)*100,IF(E170+F170&lt;&gt;0,100,0))</f>
        <v>11.469655002572686</v>
      </c>
    </row>
    <row r="171" spans="1:7" x14ac:dyDescent="0.2">
      <c r="A171" s="101" t="s">
        <v>93</v>
      </c>
      <c r="B171" s="112">
        <v>128214</v>
      </c>
      <c r="C171" s="113">
        <v>115021</v>
      </c>
      <c r="D171" s="111">
        <f t="shared" si="5"/>
        <v>11.470079376809462</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199</v>
      </c>
      <c r="C174" s="113">
        <v>346</v>
      </c>
      <c r="D174" s="111">
        <f t="shared" ref="D174:D177" si="6">IFERROR(((B174/C174)-1)*100,IF(B174+C174&lt;&gt;0,100,0))</f>
        <v>-42.485549132947973</v>
      </c>
      <c r="E174" s="113">
        <v>20548</v>
      </c>
      <c r="F174" s="113">
        <v>26763</v>
      </c>
      <c r="G174" s="111">
        <f t="shared" ref="G174" si="7">IFERROR(((E174/F174)-1)*100,IF(E174+F174&lt;&gt;0,100,0))</f>
        <v>-23.222359227291413</v>
      </c>
    </row>
    <row r="175" spans="1:7" x14ac:dyDescent="0.2">
      <c r="A175" s="101" t="s">
        <v>32</v>
      </c>
      <c r="B175" s="112">
        <v>2947</v>
      </c>
      <c r="C175" s="113">
        <v>5462</v>
      </c>
      <c r="D175" s="111">
        <f t="shared" si="6"/>
        <v>-46.045404613694615</v>
      </c>
      <c r="E175" s="113">
        <v>270023</v>
      </c>
      <c r="F175" s="113">
        <v>300237</v>
      </c>
      <c r="G175" s="111">
        <f t="shared" ref="G175" si="8">IFERROR(((E175/F175)-1)*100,IF(E175+F175&lt;&gt;0,100,0))</f>
        <v>-10.06338326055749</v>
      </c>
    </row>
    <row r="176" spans="1:7" x14ac:dyDescent="0.2">
      <c r="A176" s="101" t="s">
        <v>92</v>
      </c>
      <c r="B176" s="112">
        <v>32822</v>
      </c>
      <c r="C176" s="113">
        <v>51312</v>
      </c>
      <c r="D176" s="111">
        <f t="shared" si="6"/>
        <v>-36.034455877767378</v>
      </c>
      <c r="E176" s="113">
        <v>2791687</v>
      </c>
      <c r="F176" s="113">
        <v>4676497</v>
      </c>
      <c r="G176" s="111">
        <f t="shared" ref="G176" si="9">IFERROR(((E176/F176)-1)*100,IF(E176+F176&lt;&gt;0,100,0))</f>
        <v>-40.30388557931289</v>
      </c>
    </row>
    <row r="177" spans="1:7" x14ac:dyDescent="0.2">
      <c r="A177" s="101" t="s">
        <v>93</v>
      </c>
      <c r="B177" s="112">
        <v>46133</v>
      </c>
      <c r="C177" s="113">
        <v>41976</v>
      </c>
      <c r="D177" s="111">
        <f t="shared" si="6"/>
        <v>9.9032780636554296</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2020-12-14T07:22:11Z</dcterms:modified>
</cp:coreProperties>
</file>