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A725C6C3-0AF8-42F9-9EA6-2C52E723D3DA}" xr6:coauthVersionLast="47" xr6:coauthVersionMax="47" xr10:uidLastSave="{00000000-0000-0000-0000-000000000000}"/>
  <bookViews>
    <workbookView xWindow="4800"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G156" i="1" s="1"/>
  <c r="F156" i="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<sst xmlns="http://schemas.openxmlformats.org/spreadsheetml/2006/main" count="270" uniqueCount="102">
  <si>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</si>
  <si>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</si>
  <si>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</si>
  <si>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</si>
  <si>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</si>
  <si>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</si>
  <si>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</si>
  <si>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</si>
  <si>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</si>
  <si>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</si>
  <si>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</si>
  <si>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</si>
  <si>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</si>
  <si>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</si>
  <si>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</si>
  <si>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</si>
  <si>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</si>
  <si>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</si>
  <si>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</si>
  <si>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</si>
  <si>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</si>
  <si>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</si>
  <si>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</si>
  <si>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</si>
  <si>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</si>
  <si>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</si>
  <si>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</si>
  <si>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</si>
  <si>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</si>
  <si>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</si>
  <si>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</si>
  <si>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</si>
  <si>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</si>
  <si>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</si>
  <si>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</si>
  <si>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</si>
  <si>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</si>
  <si>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</si>
  <si>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</si>
  <si>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</si>
  <si>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</si>
  <si>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</si>
  <si>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</si>
  <si>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</si>
  <si>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</si>
  <si>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</si>
  <si>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</si>
  <si>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</si>
  <si>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</si>
  <si>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</si>
  <si>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</si>
  <si>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</si>
  <si>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</si>
  <si>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</si>
  <si>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</si>
  <si>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</si>
  <si>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</si>
  <si>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</si>
  <si>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</si>
  <si>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</si>
  <si>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</si>
  <si>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</si>
  <si>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</si>
  <si>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</si>
  <si>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</si>
  <si>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</si>
  <si>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</si>
  <si>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</si>
  <si>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</si>
  <si>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</si>
  <si>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</si>
  <si>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</si>
  <si>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</si>
  <si>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</si>
  <si>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</si>
  <si>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</si>
  <si>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</si>
  <si>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</si>
  <si>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</si>
  <si>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</si>
  <si>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</si>
  <si>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</si>
  <si>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</si>
  <si>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</si>
  <si>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</si>
  <si>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</si>
  <si>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</si>
  <si>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</si>
  <si>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</si>
  <si>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</si>
  <si>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</si>
  <si>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</si>
  <si>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</si>
  <si>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</si>
  <si>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</si>
  <si>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</si>
  <si>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</si>
  <si>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</si>
  <si>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</si>
  <si>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14 January 2022</t>
  </si>
  <si>
    <t>14.01.2022</t>
  </si>
  <si>
    <t>15.01.2021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</si>
</sst>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1252099</v>
      </c>
      <c r="C11" s="67">
        <v>1601853</v>
      </c>
      <c r="D11" s="98">
        <f>IFERROR(((B11/C11)-1)*100,IF(B11+C11&lt;&gt;0,100,0))</f>
        <v>-21.834338107179619</v>
      </c>
      <c r="E11" s="67">
        <v>2155904</v>
      </c>
      <c r="F11" s="67">
        <v>3060112</v>
      </c>
      <c r="G11" s="98">
        <f>IFERROR(((E11/F11)-1)*100,IF(E11+F11&lt;&gt;0,100,0))</f>
        <v>-29.548199543023259</v>
      </c>
    </row>
    <row r="12" spans="1:7" s="16" customFormat="1" ht="12" x14ac:dyDescent="0.2">
      <c r="A12" s="64" t="s">
        <v>9</v>
      </c>
      <c r="B12" s="67">
        <v>1253067.0789999999</v>
      </c>
      <c r="C12" s="67">
        <v>2098759.9810000001</v>
      </c>
      <c r="D12" s="98">
        <f>IFERROR(((B12/C12)-1)*100,IF(B12+C12&lt;&gt;0,100,0))</f>
        <v>-40.294884105663733</v>
      </c>
      <c r="E12" s="67">
        <v>2155078.602</v>
      </c>
      <c r="F12" s="67">
        <v>4142794.003</v>
      </c>
      <c r="G12" s="98">
        <f>IFERROR(((E12/F12)-1)*100,IF(E12+F12&lt;&gt;0,100,0))</f>
        <v>-47.980068513196606</v>
      </c>
    </row>
    <row r="13" spans="1:7" s="16" customFormat="1" ht="12" x14ac:dyDescent="0.2">
      <c r="A13" s="64" t="s">
        <v>10</v>
      </c>
      <c r="B13" s="67">
        <v>85055342.188400894</v>
      </c>
      <c r="C13" s="67">
        <v>105929934.324993</v>
      </c>
      <c r="D13" s="98">
        <f>IFERROR(((B13/C13)-1)*100,IF(B13+C13&lt;&gt;0,100,0))</f>
        <v>-19.706037079706729</v>
      </c>
      <c r="E13" s="67">
        <v>140559794.29559299</v>
      </c>
      <c r="F13" s="67">
        <v>193104955.52994099</v>
      </c>
      <c r="G13" s="98">
        <f>IFERROR(((E13/F13)-1)*100,IF(E13+F13&lt;&gt;0,100,0))</f>
        <v>-27.210674676963876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362</v>
      </c>
      <c r="C16" s="67">
        <v>320</v>
      </c>
      <c r="D16" s="98">
        <f>IFERROR(((B16/C16)-1)*100,IF(B16+C16&lt;&gt;0,100,0))</f>
        <v>13.125000000000009</v>
      </c>
      <c r="E16" s="67">
        <v>526</v>
      </c>
      <c r="F16" s="67">
        <v>574</v>
      </c>
      <c r="G16" s="98">
        <f>IFERROR(((E16/F16)-1)*100,IF(E16+F16&lt;&gt;0,100,0))</f>
        <v>-8.3623693379790929</v>
      </c>
    </row>
    <row r="17" spans="1:7" s="16" customFormat="1" ht="12" x14ac:dyDescent="0.2">
      <c r="A17" s="64" t="s">
        <v>9</v>
      </c>
      <c r="B17" s="67">
        <v>106216.448</v>
      </c>
      <c r="C17" s="67">
        <v>218263.53599999999</v>
      </c>
      <c r="D17" s="98">
        <f>IFERROR(((B17/C17)-1)*100,IF(B17+C17&lt;&gt;0,100,0))</f>
        <v>-51.335688064725574</v>
      </c>
      <c r="E17" s="67">
        <v>157120.39199999999</v>
      </c>
      <c r="F17" s="67">
        <v>681248.77099999995</v>
      </c>
      <c r="G17" s="98">
        <f>IFERROR(((E17/F17)-1)*100,IF(E17+F17&lt;&gt;0,100,0))</f>
        <v>-76.936414612629079</v>
      </c>
    </row>
    <row r="18" spans="1:7" s="16" customFormat="1" ht="12" x14ac:dyDescent="0.2">
      <c r="A18" s="64" t="s">
        <v>10</v>
      </c>
      <c r="B18" s="67">
        <v>8907724.5622609295</v>
      </c>
      <c r="C18" s="67">
        <v>9057467.0131536108</v>
      </c>
      <c r="D18" s="98">
        <f>IFERROR(((B18/C18)-1)*100,IF(B18+C18&lt;&gt;0,100,0))</f>
        <v>-1.6532486474995611</v>
      </c>
      <c r="E18" s="67">
        <v>11951445.491823699</v>
      </c>
      <c r="F18" s="67">
        <v>16072893.310521699</v>
      </c>
      <c r="G18" s="98">
        <f>IFERROR(((E18/F18)-1)*100,IF(E18+F18&lt;&gt;0,100,0))</f>
        <v>-25.642227190047993</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15849753.118860001</v>
      </c>
      <c r="C24" s="66">
        <v>23072873.99058</v>
      </c>
      <c r="D24" s="65">
        <f>B24-C24</f>
        <v>-7223120.8717199992</v>
      </c>
      <c r="E24" s="67">
        <v>23812631.923530001</v>
      </c>
      <c r="F24" s="67">
        <v>39095562.323530003</v>
      </c>
      <c r="G24" s="65">
        <f>E24-F24</f>
        <v>-15282930.400000002</v>
      </c>
    </row>
    <row r="25" spans="1:7" s="16" customFormat="1" ht="12" x14ac:dyDescent="0.2">
      <c r="A25" s="68" t="s">
        <v>15</v>
      </c>
      <c r="B25" s="66">
        <v>16836230.516070001</v>
      </c>
      <c r="C25" s="66">
        <v>15980375.038690001</v>
      </c>
      <c r="D25" s="65">
        <f>B25-C25</f>
        <v>855855.47738000005</v>
      </c>
      <c r="E25" s="67">
        <v>25236368.19029</v>
      </c>
      <c r="F25" s="67">
        <v>31410437.544009998</v>
      </c>
      <c r="G25" s="65">
        <f>E25-F25</f>
        <v>-6174069.3537199982</v>
      </c>
    </row>
    <row r="26" spans="1:7" s="28" customFormat="1" ht="12" x14ac:dyDescent="0.2">
      <c r="A26" s="69" t="s">
        <v>16</v>
      </c>
      <c r="B26" s="70">
        <f>B24-B25</f>
        <v>-986477.39721000008</v>
      </c>
      <c r="C26" s="70">
        <f>C24-C25</f>
        <v>7092498.9518899992</v>
      </c>
      <c r="D26" s="70"/>
      <c r="E26" s="70">
        <f>E24-E25</f>
        <v>-1423736.2667599991</v>
      </c>
      <c r="F26" s="70">
        <f>F24-F25</f>
        <v>7685124.779520005</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75160.211674620004</v>
      </c>
      <c r="C33" s="132">
        <v>63549.749865350001</v>
      </c>
      <c r="D33" s="98">
        <f t="shared" ref="D33:D42" si="0">IFERROR(((B33/C33)-1)*100,IF(B33+C33&lt;&gt;0,100,0))</f>
        <v>18.269878062258925</v>
      </c>
      <c r="E33" s="64"/>
      <c r="F33" s="132">
        <v>75925.55</v>
      </c>
      <c r="G33" s="132">
        <v>73830.47</v>
      </c>
    </row>
    <row r="34" spans="1:7" s="16" customFormat="1" ht="12" x14ac:dyDescent="0.2">
      <c r="A34" s="64" t="s">
        <v>23</v>
      </c>
      <c r="B34" s="132">
        <v>81163.014565630001</v>
      </c>
      <c r="C34" s="132">
        <v>65736.901053590002</v>
      </c>
      <c r="D34" s="98">
        <f t="shared" si="0"/>
        <v>23.466444667758736</v>
      </c>
      <c r="E34" s="64"/>
      <c r="F34" s="132">
        <v>81666.59</v>
      </c>
      <c r="G34" s="132">
        <v>79845.39</v>
      </c>
    </row>
    <row r="35" spans="1:7" s="16" customFormat="1" ht="12" x14ac:dyDescent="0.2">
      <c r="A35" s="64" t="s">
        <v>24</v>
      </c>
      <c r="B35" s="132">
        <v>67955.69592251</v>
      </c>
      <c r="C35" s="132">
        <v>45333.363721050002</v>
      </c>
      <c r="D35" s="98">
        <f t="shared" si="0"/>
        <v>49.902169935286736</v>
      </c>
      <c r="E35" s="64"/>
      <c r="F35" s="132">
        <v>68461.919999999998</v>
      </c>
      <c r="G35" s="132">
        <v>67328.289999999994</v>
      </c>
    </row>
    <row r="36" spans="1:7" s="16" customFormat="1" ht="12" x14ac:dyDescent="0.2">
      <c r="A36" s="64" t="s">
        <v>25</v>
      </c>
      <c r="B36" s="132">
        <v>68448.151591350004</v>
      </c>
      <c r="C36" s="132">
        <v>58446.353435570003</v>
      </c>
      <c r="D36" s="98">
        <f t="shared" si="0"/>
        <v>17.112783891309434</v>
      </c>
      <c r="E36" s="64"/>
      <c r="F36" s="132">
        <v>69226.33</v>
      </c>
      <c r="G36" s="132">
        <v>67098.320000000007</v>
      </c>
    </row>
    <row r="37" spans="1:7" s="16" customFormat="1" ht="12" x14ac:dyDescent="0.2">
      <c r="A37" s="64" t="s">
        <v>79</v>
      </c>
      <c r="B37" s="132">
        <v>74433.640353139999</v>
      </c>
      <c r="C37" s="132">
        <v>63855.24815693</v>
      </c>
      <c r="D37" s="98">
        <f t="shared" si="0"/>
        <v>16.566206383244577</v>
      </c>
      <c r="E37" s="64"/>
      <c r="F37" s="132">
        <v>75996.03</v>
      </c>
      <c r="G37" s="132">
        <v>72034.69</v>
      </c>
    </row>
    <row r="38" spans="1:7" s="16" customFormat="1" ht="12" x14ac:dyDescent="0.2">
      <c r="A38" s="64" t="s">
        <v>26</v>
      </c>
      <c r="B38" s="132">
        <v>94293.725002770007</v>
      </c>
      <c r="C38" s="132">
        <v>83811.008483230005</v>
      </c>
      <c r="D38" s="98">
        <f t="shared" si="0"/>
        <v>12.507565186544101</v>
      </c>
      <c r="E38" s="64"/>
      <c r="F38" s="132">
        <v>95361.58</v>
      </c>
      <c r="G38" s="132">
        <v>92774.05</v>
      </c>
    </row>
    <row r="39" spans="1:7" s="16" customFormat="1" ht="12" x14ac:dyDescent="0.2">
      <c r="A39" s="64" t="s">
        <v>27</v>
      </c>
      <c r="B39" s="132">
        <v>15564.904331289999</v>
      </c>
      <c r="C39" s="132">
        <v>11916.88571344</v>
      </c>
      <c r="D39" s="98">
        <f t="shared" si="0"/>
        <v>30.612180947038215</v>
      </c>
      <c r="E39" s="64"/>
      <c r="F39" s="132">
        <v>15697.85</v>
      </c>
      <c r="G39" s="132">
        <v>15185.38</v>
      </c>
    </row>
    <row r="40" spans="1:7" s="16" customFormat="1" ht="12" x14ac:dyDescent="0.2">
      <c r="A40" s="64" t="s">
        <v>28</v>
      </c>
      <c r="B40" s="132">
        <v>93105.235788249993</v>
      </c>
      <c r="C40" s="132">
        <v>79873.300903320007</v>
      </c>
      <c r="D40" s="98">
        <f t="shared" si="0"/>
        <v>16.56615506719341</v>
      </c>
      <c r="E40" s="64"/>
      <c r="F40" s="132">
        <v>93961.99</v>
      </c>
      <c r="G40" s="132">
        <v>91750.15</v>
      </c>
    </row>
    <row r="41" spans="1:7" s="16" customFormat="1" ht="12" x14ac:dyDescent="0.2">
      <c r="A41" s="64" t="s">
        <v>29</v>
      </c>
      <c r="B41" s="72"/>
      <c r="C41" s="132">
        <v>3866.1979477599998</v>
      </c>
      <c r="D41" s="98">
        <f t="shared" si="0"/>
        <v>-100</v>
      </c>
      <c r="E41" s="64"/>
      <c r="F41" s="72"/>
      <c r="G41" s="72"/>
    </row>
    <row r="42" spans="1:7" s="16" customFormat="1" ht="12" x14ac:dyDescent="0.2">
      <c r="A42" s="64" t="s">
        <v>78</v>
      </c>
      <c r="B42" s="132">
        <v>1337.3293483699999</v>
      </c>
      <c r="C42" s="132">
        <v>988.03599975999998</v>
      </c>
      <c r="D42" s="98">
        <f t="shared" si="0"/>
        <v>35.352289663012826</v>
      </c>
      <c r="E42" s="64"/>
      <c r="F42" s="132">
        <v>1360.28</v>
      </c>
      <c r="G42" s="132">
        <v>1272.1600000000001</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21125.374971312602</v>
      </c>
      <c r="D48" s="72"/>
      <c r="E48" s="133">
        <v>18857.8651821534</v>
      </c>
      <c r="F48" s="72"/>
      <c r="G48" s="98">
        <f>IFERROR(((C48/E48)-1)*100,IF(C48+E48&lt;&gt;0,100,0))</f>
        <v>12.024212535494815</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2658</v>
      </c>
      <c r="D54" s="75"/>
      <c r="E54" s="134">
        <v>1750707</v>
      </c>
      <c r="F54" s="134">
        <v>200349731.12</v>
      </c>
      <c r="G54" s="134">
        <v>9864082.7039999999</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4450</v>
      </c>
      <c r="C68" s="66">
        <v>5311</v>
      </c>
      <c r="D68" s="98">
        <f>IFERROR(((B68/C68)-1)*100,IF(B68+C68&lt;&gt;0,100,0))</f>
        <v>-16.211636226699298</v>
      </c>
      <c r="E68" s="66">
        <v>8442</v>
      </c>
      <c r="F68" s="66">
        <v>9656</v>
      </c>
      <c r="G68" s="98">
        <f>IFERROR(((E68/F68)-1)*100,IF(E68+F68&lt;&gt;0,100,0))</f>
        <v>-12.572493786246897</v>
      </c>
    </row>
    <row r="69" spans="1:7" s="16" customFormat="1" ht="12" x14ac:dyDescent="0.2">
      <c r="A69" s="79" t="s">
        <v>54</v>
      </c>
      <c r="B69" s="67">
        <v>170118380.539</v>
      </c>
      <c r="C69" s="66">
        <v>168443144.68099999</v>
      </c>
      <c r="D69" s="98">
        <f>IFERROR(((B69/C69)-1)*100,IF(B69+C69&lt;&gt;0,100,0))</f>
        <v>0.99454083523113912</v>
      </c>
      <c r="E69" s="66">
        <v>270096674.426</v>
      </c>
      <c r="F69" s="66">
        <v>306153355.64099997</v>
      </c>
      <c r="G69" s="98">
        <f>IFERROR(((E69/F69)-1)*100,IF(E69+F69&lt;&gt;0,100,0))</f>
        <v>-11.777326803917376</v>
      </c>
    </row>
    <row r="70" spans="1:7" s="62" customFormat="1" ht="12" x14ac:dyDescent="0.2">
      <c r="A70" s="79" t="s">
        <v>55</v>
      </c>
      <c r="B70" s="67">
        <v>170708429.09408</v>
      </c>
      <c r="C70" s="66">
        <v>166391518.74450001</v>
      </c>
      <c r="D70" s="98">
        <f>IFERROR(((B70/C70)-1)*100,IF(B70+C70&lt;&gt;0,100,0))</f>
        <v>2.5944293207688984</v>
      </c>
      <c r="E70" s="66">
        <v>269483092.20581001</v>
      </c>
      <c r="F70" s="66">
        <v>299889576.24936002</v>
      </c>
      <c r="G70" s="98">
        <f>IFERROR(((E70/F70)-1)*100,IF(E70+F70&lt;&gt;0,100,0))</f>
        <v>-10.139226719326466</v>
      </c>
    </row>
    <row r="71" spans="1:7" s="16" customFormat="1" ht="12" x14ac:dyDescent="0.2">
      <c r="A71" s="79" t="s">
        <v>94</v>
      </c>
      <c r="B71" s="98">
        <f>IFERROR(B69/B68/1000,)</f>
        <v>38.228849559325845</v>
      </c>
      <c r="C71" s="98">
        <f>IFERROR(C69/C68/1000,)</f>
        <v>31.715899958764826</v>
      </c>
      <c r="D71" s="98">
        <f>IFERROR(((B71/C71)-1)*100,IF(B71+C71&lt;&gt;0,100,0))</f>
        <v>20.535282331665748</v>
      </c>
      <c r="E71" s="98">
        <f>IFERROR(E69/E68/1000,)</f>
        <v>31.994394032930582</v>
      </c>
      <c r="F71" s="98">
        <f>IFERROR(F69/F68/1000,)</f>
        <v>31.70602274658243</v>
      </c>
      <c r="G71" s="98">
        <f>IFERROR(((E71/F71)-1)*100,IF(E71+F71&lt;&gt;0,100,0))</f>
        <v>0.90951579973630459</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2672</v>
      </c>
      <c r="C74" s="66">
        <v>2952</v>
      </c>
      <c r="D74" s="98">
        <f>IFERROR(((B74/C74)-1)*100,IF(B74+C74&lt;&gt;0,100,0))</f>
        <v>-9.4850948509485065</v>
      </c>
      <c r="E74" s="66">
        <v>4702</v>
      </c>
      <c r="F74" s="66">
        <v>4903</v>
      </c>
      <c r="G74" s="98">
        <f>IFERROR(((E74/F74)-1)*100,IF(E74+F74&lt;&gt;0,100,0))</f>
        <v>-4.0995308994493218</v>
      </c>
    </row>
    <row r="75" spans="1:7" s="16" customFormat="1" ht="12" x14ac:dyDescent="0.2">
      <c r="A75" s="79" t="s">
        <v>54</v>
      </c>
      <c r="B75" s="67">
        <v>571568454.90799999</v>
      </c>
      <c r="C75" s="66">
        <v>451543559.986</v>
      </c>
      <c r="D75" s="98">
        <f>IFERROR(((B75/C75)-1)*100,IF(B75+C75&lt;&gt;0,100,0))</f>
        <v>26.581022421340993</v>
      </c>
      <c r="E75" s="66">
        <v>967443355.70000005</v>
      </c>
      <c r="F75" s="66">
        <v>783797784.98599994</v>
      </c>
      <c r="G75" s="98">
        <f>IFERROR(((E75/F75)-1)*100,IF(E75+F75&lt;&gt;0,100,0))</f>
        <v>23.43022323254975</v>
      </c>
    </row>
    <row r="76" spans="1:7" s="16" customFormat="1" ht="12" x14ac:dyDescent="0.2">
      <c r="A76" s="79" t="s">
        <v>55</v>
      </c>
      <c r="B76" s="67">
        <v>577374925.55555999</v>
      </c>
      <c r="C76" s="66">
        <v>453443308.05756998</v>
      </c>
      <c r="D76" s="98">
        <f>IFERROR(((B76/C76)-1)*100,IF(B76+C76&lt;&gt;0,100,0))</f>
        <v>27.331226483169413</v>
      </c>
      <c r="E76" s="66">
        <v>983887837.6221</v>
      </c>
      <c r="F76" s="66">
        <v>780004793.93964005</v>
      </c>
      <c r="G76" s="98">
        <f>IFERROR(((E76/F76)-1)*100,IF(E76+F76&lt;&gt;0,100,0))</f>
        <v>26.138691103767407</v>
      </c>
    </row>
    <row r="77" spans="1:7" s="16" customFormat="1" ht="12" x14ac:dyDescent="0.2">
      <c r="A77" s="79" t="s">
        <v>94</v>
      </c>
      <c r="B77" s="98">
        <f>IFERROR(B75/B74/1000,)</f>
        <v>213.91034989071855</v>
      </c>
      <c r="C77" s="98">
        <f>IFERROR(C75/C74/1000,)</f>
        <v>152.96191056436314</v>
      </c>
      <c r="D77" s="98">
        <f>IFERROR(((B77/C77)-1)*100,IF(B77+C77&lt;&gt;0,100,0))</f>
        <v>39.845500818786903</v>
      </c>
      <c r="E77" s="98">
        <f>IFERROR(E75/E74/1000,)</f>
        <v>205.7514580391323</v>
      </c>
      <c r="F77" s="98">
        <f>IFERROR(F75/F74/1000,)</f>
        <v>159.86085763532529</v>
      </c>
      <c r="G77" s="98">
        <f>IFERROR(((E77/F77)-1)*100,IF(E77+F77&lt;&gt;0,100,0))</f>
        <v>28.706589644660042</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146</v>
      </c>
      <c r="C80" s="66">
        <v>122</v>
      </c>
      <c r="D80" s="98">
        <f>IFERROR(((B80/C80)-1)*100,IF(B80+C80&lt;&gt;0,100,0))</f>
        <v>19.672131147540984</v>
      </c>
      <c r="E80" s="66">
        <v>353</v>
      </c>
      <c r="F80" s="66">
        <v>247</v>
      </c>
      <c r="G80" s="98">
        <f>IFERROR(((E80/F80)-1)*100,IF(E80+F80&lt;&gt;0,100,0))</f>
        <v>42.914979757085028</v>
      </c>
    </row>
    <row r="81" spans="1:7" s="16" customFormat="1" ht="12" x14ac:dyDescent="0.2">
      <c r="A81" s="79" t="s">
        <v>54</v>
      </c>
      <c r="B81" s="67">
        <v>10191724.665999999</v>
      </c>
      <c r="C81" s="66">
        <v>9864466.3000000007</v>
      </c>
      <c r="D81" s="98">
        <f>IFERROR(((B81/C81)-1)*100,IF(B81+C81&lt;&gt;0,100,0))</f>
        <v>3.3175476102543788</v>
      </c>
      <c r="E81" s="66">
        <v>29582881.881999999</v>
      </c>
      <c r="F81" s="66">
        <v>18567274.77</v>
      </c>
      <c r="G81" s="98">
        <f>IFERROR(((E81/F81)-1)*100,IF(E81+F81&lt;&gt;0,100,0))</f>
        <v>59.328077213562992</v>
      </c>
    </row>
    <row r="82" spans="1:7" s="16" customFormat="1" ht="12" x14ac:dyDescent="0.2">
      <c r="A82" s="79" t="s">
        <v>55</v>
      </c>
      <c r="B82" s="67">
        <v>1433551.2846202401</v>
      </c>
      <c r="C82" s="66">
        <v>2967767.1372901602</v>
      </c>
      <c r="D82" s="98">
        <f>IFERROR(((B82/C82)-1)*100,IF(B82+C82&lt;&gt;0,100,0))</f>
        <v>-51.695964733634661</v>
      </c>
      <c r="E82" s="66">
        <v>8947568.5789118707</v>
      </c>
      <c r="F82" s="66">
        <v>4292853.1014300501</v>
      </c>
      <c r="G82" s="98">
        <f>IFERROR(((E82/F82)-1)*100,IF(E82+F82&lt;&gt;0,100,0))</f>
        <v>108.42941436619915</v>
      </c>
    </row>
    <row r="83" spans="1:7" s="32" customFormat="1" x14ac:dyDescent="0.2">
      <c r="A83" s="79" t="s">
        <v>94</v>
      </c>
      <c r="B83" s="98">
        <f>IFERROR(B81/B80/1000,)</f>
        <v>69.80633332876711</v>
      </c>
      <c r="C83" s="98">
        <f>IFERROR(C81/C80/1000,)</f>
        <v>80.856281147540983</v>
      </c>
      <c r="D83" s="98">
        <f>IFERROR(((B83/C83)-1)*100,IF(B83+C83&lt;&gt;0,100,0))</f>
        <v>-13.666158846225795</v>
      </c>
      <c r="E83" s="98">
        <f>IFERROR(E81/E80/1000,)</f>
        <v>83.804197966005674</v>
      </c>
      <c r="F83" s="98">
        <f>IFERROR(F81/F80/1000,)</f>
        <v>75.171152914979757</v>
      </c>
      <c r="G83" s="98">
        <f>IFERROR(((E83/F83)-1)*100,IF(E83+F83&lt;&gt;0,100,0))</f>
        <v>11.484518616855709</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7268</v>
      </c>
      <c r="C86" s="64">
        <f>C68+C74+C80</f>
        <v>8385</v>
      </c>
      <c r="D86" s="98">
        <f>IFERROR(((B86/C86)-1)*100,IF(B86+C86&lt;&gt;0,100,0))</f>
        <v>-13.321407274895646</v>
      </c>
      <c r="E86" s="64">
        <f>E68+E74+E80</f>
        <v>13497</v>
      </c>
      <c r="F86" s="64">
        <f>F68+F74+F80</f>
        <v>14806</v>
      </c>
      <c r="G86" s="98">
        <f>IFERROR(((E86/F86)-1)*100,IF(E86+F86&lt;&gt;0,100,0))</f>
        <v>-8.8410104011887096</v>
      </c>
    </row>
    <row r="87" spans="1:7" s="62" customFormat="1" ht="12" x14ac:dyDescent="0.2">
      <c r="A87" s="79" t="s">
        <v>54</v>
      </c>
      <c r="B87" s="64">
        <f t="shared" ref="B87:C87" si="1">B69+B75+B81</f>
        <v>751878560.11300004</v>
      </c>
      <c r="C87" s="64">
        <f t="shared" si="1"/>
        <v>629851170.96700001</v>
      </c>
      <c r="D87" s="98">
        <f>IFERROR(((B87/C87)-1)*100,IF(B87+C87&lt;&gt;0,100,0))</f>
        <v>19.37400369656428</v>
      </c>
      <c r="E87" s="64">
        <f t="shared" ref="E87:F87" si="2">E69+E75+E81</f>
        <v>1267122912.0079999</v>
      </c>
      <c r="F87" s="64">
        <f t="shared" si="2"/>
        <v>1108518415.3969998</v>
      </c>
      <c r="G87" s="98">
        <f>IFERROR(((E87/F87)-1)*100,IF(E87+F87&lt;&gt;0,100,0))</f>
        <v>14.307790868246251</v>
      </c>
    </row>
    <row r="88" spans="1:7" s="62" customFormat="1" ht="12" x14ac:dyDescent="0.2">
      <c r="A88" s="79" t="s">
        <v>55</v>
      </c>
      <c r="B88" s="64">
        <f t="shared" ref="B88:C88" si="3">B70+B76+B82</f>
        <v>749516905.93426025</v>
      </c>
      <c r="C88" s="64">
        <f t="shared" si="3"/>
        <v>622802593.93936014</v>
      </c>
      <c r="D88" s="98">
        <f>IFERROR(((B88/C88)-1)*100,IF(B88+C88&lt;&gt;0,100,0))</f>
        <v>20.345822774019751</v>
      </c>
      <c r="E88" s="64">
        <f t="shared" ref="E88:F88" si="4">E70+E76+E82</f>
        <v>1262318498.4068217</v>
      </c>
      <c r="F88" s="64">
        <f t="shared" si="4"/>
        <v>1084187223.2904301</v>
      </c>
      <c r="G88" s="98">
        <f>IFERROR(((E88/F88)-1)*100,IF(E88+F88&lt;&gt;0,100,0))</f>
        <v>16.429936757212115</v>
      </c>
    </row>
    <row r="89" spans="1:7" s="63" customFormat="1" x14ac:dyDescent="0.2">
      <c r="A89" s="79" t="s">
        <v>95</v>
      </c>
      <c r="B89" s="98">
        <f>IFERROR((B75/B87)*100,IF(B75+B87&lt;&gt;0,100,0))</f>
        <v>76.018719674903195</v>
      </c>
      <c r="C89" s="98">
        <f>IFERROR((C75/C87)*100,IF(C75+C87&lt;&gt;0,100,0))</f>
        <v>71.690516871271782</v>
      </c>
      <c r="D89" s="98">
        <f>IFERROR(((B89/C89)-1)*100,IF(B89+C89&lt;&gt;0,100,0))</f>
        <v>6.0373435602412817</v>
      </c>
      <c r="E89" s="98">
        <f>IFERROR((E75/E87)*100,IF(E75+E87&lt;&gt;0,100,0))</f>
        <v>76.349606382454255</v>
      </c>
      <c r="F89" s="98">
        <f>IFERROR((F75/F87)*100,IF(F75+F87&lt;&gt;0,100,0))</f>
        <v>70.706789720339842</v>
      </c>
      <c r="G89" s="98">
        <f>IFERROR(((E89/F89)-1)*100,IF(E89+F89&lt;&gt;0,100,0))</f>
        <v>7.9805867080558146</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69153594.716000006</v>
      </c>
      <c r="C97" s="135">
        <v>83378464.994000003</v>
      </c>
      <c r="D97" s="65">
        <f>B97-C97</f>
        <v>-14224870.277999997</v>
      </c>
      <c r="E97" s="135">
        <v>102596248.367</v>
      </c>
      <c r="F97" s="135">
        <v>144603958.759</v>
      </c>
      <c r="G97" s="80">
        <f>E97-F97</f>
        <v>-42007710.392000005</v>
      </c>
    </row>
    <row r="98" spans="1:7" s="62" customFormat="1" ht="13.5" x14ac:dyDescent="0.2">
      <c r="A98" s="114" t="s">
        <v>88</v>
      </c>
      <c r="B98" s="66">
        <v>63940707.365000002</v>
      </c>
      <c r="C98" s="135">
        <v>88092790.916999996</v>
      </c>
      <c r="D98" s="65">
        <f>B98-C98</f>
        <v>-24152083.551999994</v>
      </c>
      <c r="E98" s="135">
        <v>96020252.748999998</v>
      </c>
      <c r="F98" s="135">
        <v>139701041.06799999</v>
      </c>
      <c r="G98" s="80">
        <f>E98-F98</f>
        <v>-43680788.318999991</v>
      </c>
    </row>
    <row r="99" spans="1:7" s="62" customFormat="1" ht="12" x14ac:dyDescent="0.2">
      <c r="A99" s="115" t="s">
        <v>16</v>
      </c>
      <c r="B99" s="65">
        <f>B97-B98</f>
        <v>5212887.3510000035</v>
      </c>
      <c r="C99" s="65">
        <f>C97-C98</f>
        <v>-4714325.922999993</v>
      </c>
      <c r="D99" s="82"/>
      <c r="E99" s="65">
        <f>E97-E98</f>
        <v>6575995.6180000007</v>
      </c>
      <c r="F99" s="82">
        <f>F97-F98</f>
        <v>4902917.6910000145</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29000306.842999998</v>
      </c>
      <c r="C102" s="135">
        <v>28309783.954999998</v>
      </c>
      <c r="D102" s="65">
        <f>B102-C102</f>
        <v>690522.88800000027</v>
      </c>
      <c r="E102" s="135">
        <v>49644318.441</v>
      </c>
      <c r="F102" s="135">
        <v>52291077.604999997</v>
      </c>
      <c r="G102" s="80">
        <f>E102-F102</f>
        <v>-2646759.1639999971</v>
      </c>
    </row>
    <row r="103" spans="1:7" s="16" customFormat="1" ht="13.5" x14ac:dyDescent="0.2">
      <c r="A103" s="79" t="s">
        <v>88</v>
      </c>
      <c r="B103" s="66">
        <v>23235188.289000001</v>
      </c>
      <c r="C103" s="135">
        <v>22317211.434</v>
      </c>
      <c r="D103" s="65">
        <f>B103-C103</f>
        <v>917976.85500000045</v>
      </c>
      <c r="E103" s="135">
        <v>43986955.647</v>
      </c>
      <c r="F103" s="135">
        <v>51258625.339000002</v>
      </c>
      <c r="G103" s="80">
        <f>E103-F103</f>
        <v>-7271669.6920000017</v>
      </c>
    </row>
    <row r="104" spans="1:7" s="28" customFormat="1" ht="12" x14ac:dyDescent="0.2">
      <c r="A104" s="81" t="s">
        <v>16</v>
      </c>
      <c r="B104" s="65">
        <f>B102-B103</f>
        <v>5765118.5539999977</v>
      </c>
      <c r="C104" s="65">
        <f>C102-C103</f>
        <v>5992572.5209999979</v>
      </c>
      <c r="D104" s="82"/>
      <c r="E104" s="65">
        <f>E102-E103</f>
        <v>5657362.7939999998</v>
      </c>
      <c r="F104" s="82">
        <f>F102-F103</f>
        <v>1032452.2659999952</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7">
        <v>824.87478011908297</v>
      </c>
      <c r="C111" s="136">
        <v>754.55733179433196</v>
      </c>
      <c r="D111" s="98">
        <f>IFERROR(((B111/C111)-1)*100,IF(B111+C111&lt;&gt;0,100,0))</f>
        <v>9.3190332081906302</v>
      </c>
      <c r="E111" s="84"/>
      <c r="F111" s="137">
        <v>824.87478011908297</v>
      </c>
      <c r="G111" s="137">
        <v>814.904231883649</v>
      </c>
    </row>
    <row r="112" spans="1:7" s="16" customFormat="1" ht="12" x14ac:dyDescent="0.2">
      <c r="A112" s="79" t="s">
        <v>50</v>
      </c>
      <c r="B112" s="137">
        <v>814.07242386423002</v>
      </c>
      <c r="C112" s="136">
        <v>746.04816382056902</v>
      </c>
      <c r="D112" s="98">
        <f>IFERROR(((B112/C112)-1)*100,IF(B112+C112&lt;&gt;0,100,0))</f>
        <v>9.1179448382130666</v>
      </c>
      <c r="E112" s="84"/>
      <c r="F112" s="137">
        <v>814.07242386423002</v>
      </c>
      <c r="G112" s="137">
        <v>804.31943778552898</v>
      </c>
    </row>
    <row r="113" spans="1:7" s="16" customFormat="1" ht="12" x14ac:dyDescent="0.2">
      <c r="A113" s="79" t="s">
        <v>51</v>
      </c>
      <c r="B113" s="137">
        <v>873.34795145562703</v>
      </c>
      <c r="C113" s="136">
        <v>787.55568918683105</v>
      </c>
      <c r="D113" s="98">
        <f>IFERROR(((B113/C113)-1)*100,IF(B113+C113&lt;&gt;0,100,0))</f>
        <v>10.893485177839102</v>
      </c>
      <c r="E113" s="84"/>
      <c r="F113" s="137">
        <v>873.34795145562703</v>
      </c>
      <c r="G113" s="137">
        <v>862.01007517419703</v>
      </c>
    </row>
    <row r="114" spans="1:7" s="28" customFormat="1" ht="12" x14ac:dyDescent="0.2">
      <c r="A114" s="81" t="s">
        <v>52</v>
      </c>
      <c r="B114" s="85"/>
      <c r="C114" s="84"/>
      <c r="D114" s="86"/>
      <c r="E114" s="84"/>
      <c r="F114" s="71"/>
      <c r="G114" s="71"/>
    </row>
    <row r="115" spans="1:7" s="16" customFormat="1" ht="12" x14ac:dyDescent="0.2">
      <c r="A115" s="79" t="s">
        <v>56</v>
      </c>
      <c r="B115" s="137">
        <v>615.80118334089195</v>
      </c>
      <c r="C115" s="136">
        <v>591.64593429886997</v>
      </c>
      <c r="D115" s="98">
        <f>IFERROR(((B115/C115)-1)*100,IF(B115+C115&lt;&gt;0,100,0))</f>
        <v>4.0827203639364429</v>
      </c>
      <c r="E115" s="84"/>
      <c r="F115" s="137">
        <v>615.80118334089195</v>
      </c>
      <c r="G115" s="137">
        <v>615.28157205402101</v>
      </c>
    </row>
    <row r="116" spans="1:7" s="16" customFormat="1" ht="12" x14ac:dyDescent="0.2">
      <c r="A116" s="79" t="s">
        <v>57</v>
      </c>
      <c r="B116" s="137">
        <v>812.69034762430601</v>
      </c>
      <c r="C116" s="136">
        <v>789.96260293511398</v>
      </c>
      <c r="D116" s="98">
        <f>IFERROR(((B116/C116)-1)*100,IF(B116+C116&lt;&gt;0,100,0))</f>
        <v>2.877065902201803</v>
      </c>
      <c r="E116" s="84"/>
      <c r="F116" s="137">
        <v>812.69034762430601</v>
      </c>
      <c r="G116" s="137">
        <v>806.50566076016003</v>
      </c>
    </row>
    <row r="117" spans="1:7" s="16" customFormat="1" ht="12" x14ac:dyDescent="0.2">
      <c r="A117" s="79" t="s">
        <v>59</v>
      </c>
      <c r="B117" s="137">
        <v>929.85751210547801</v>
      </c>
      <c r="C117" s="136">
        <v>864.77954194454605</v>
      </c>
      <c r="D117" s="98">
        <f>IFERROR(((B117/C117)-1)*100,IF(B117+C117&lt;&gt;0,100,0))</f>
        <v>7.5253827136795293</v>
      </c>
      <c r="E117" s="84"/>
      <c r="F117" s="137">
        <v>929.85751210547801</v>
      </c>
      <c r="G117" s="137">
        <v>919.50929065256696</v>
      </c>
    </row>
    <row r="118" spans="1:7" s="16" customFormat="1" ht="12" x14ac:dyDescent="0.2">
      <c r="A118" s="79" t="s">
        <v>58</v>
      </c>
      <c r="B118" s="137">
        <v>886.33749383329803</v>
      </c>
      <c r="C118" s="136">
        <v>776.45152723810099</v>
      </c>
      <c r="D118" s="98">
        <f>IFERROR(((B118/C118)-1)*100,IF(B118+C118&lt;&gt;0,100,0))</f>
        <v>14.152327961292066</v>
      </c>
      <c r="E118" s="84"/>
      <c r="F118" s="137">
        <v>886.33749383329803</v>
      </c>
      <c r="G118" s="137">
        <v>872.15993548537494</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0</v>
      </c>
      <c r="F126" s="66">
        <v>1</v>
      </c>
      <c r="G126" s="98">
        <f>IFERROR(((E126/F126)-1)*100,IF(E126+F126&lt;&gt;0,100,0))</f>
        <v>-100</v>
      </c>
    </row>
    <row r="127" spans="1:7" s="16" customFormat="1" ht="12" x14ac:dyDescent="0.2">
      <c r="A127" s="79" t="s">
        <v>72</v>
      </c>
      <c r="B127" s="67">
        <v>256</v>
      </c>
      <c r="C127" s="66">
        <v>67</v>
      </c>
      <c r="D127" s="98">
        <f>IFERROR(((B127/C127)-1)*100,IF(B127+C127&lt;&gt;0,100,0))</f>
        <v>282.08955223880594</v>
      </c>
      <c r="E127" s="66">
        <v>289</v>
      </c>
      <c r="F127" s="66">
        <v>111</v>
      </c>
      <c r="G127" s="98">
        <f>IFERROR(((E127/F127)-1)*100,IF(E127+F127&lt;&gt;0,100,0))</f>
        <v>160.36036036036037</v>
      </c>
    </row>
    <row r="128" spans="1:7" s="16" customFormat="1" ht="12" x14ac:dyDescent="0.2">
      <c r="A128" s="79" t="s">
        <v>74</v>
      </c>
      <c r="B128" s="67">
        <v>5</v>
      </c>
      <c r="C128" s="66">
        <v>6</v>
      </c>
      <c r="D128" s="98">
        <f>IFERROR(((B128/C128)-1)*100,IF(B128+C128&lt;&gt;0,100,0))</f>
        <v>-16.666666666666664</v>
      </c>
      <c r="E128" s="66">
        <v>7</v>
      </c>
      <c r="F128" s="66">
        <v>15</v>
      </c>
      <c r="G128" s="98">
        <f>IFERROR(((E128/F128)-1)*100,IF(E128+F128&lt;&gt;0,100,0))</f>
        <v>-53.333333333333336</v>
      </c>
    </row>
    <row r="129" spans="1:7" s="28" customFormat="1" ht="12" x14ac:dyDescent="0.2">
      <c r="A129" s="81" t="s">
        <v>34</v>
      </c>
      <c r="B129" s="82">
        <f>SUM(B126:B128)</f>
        <v>261</v>
      </c>
      <c r="C129" s="82">
        <f>SUM(C126:C128)</f>
        <v>73</v>
      </c>
      <c r="D129" s="98">
        <f>IFERROR(((B129/C129)-1)*100,IF(B129+C129&lt;&gt;0,100,0))</f>
        <v>257.53424657534248</v>
      </c>
      <c r="E129" s="82">
        <f>SUM(E126:E128)</f>
        <v>296</v>
      </c>
      <c r="F129" s="82">
        <f>SUM(F126:F128)</f>
        <v>127</v>
      </c>
      <c r="G129" s="98">
        <f>IFERROR(((E129/F129)-1)*100,IF(E129+F129&lt;&gt;0,100,0))</f>
        <v>133.07086614173227</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15</v>
      </c>
      <c r="C132" s="66">
        <v>14</v>
      </c>
      <c r="D132" s="98">
        <f>IFERROR(((B132/C132)-1)*100,IF(B132+C132&lt;&gt;0,100,0))</f>
        <v>7.1428571428571397</v>
      </c>
      <c r="E132" s="66">
        <v>15</v>
      </c>
      <c r="F132" s="66">
        <v>26</v>
      </c>
      <c r="G132" s="98">
        <f>IFERROR(((E132/F132)-1)*100,IF(E132+F132&lt;&gt;0,100,0))</f>
        <v>-42.307692307692314</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15</v>
      </c>
      <c r="C134" s="82">
        <f>SUM(C132:C133)</f>
        <v>14</v>
      </c>
      <c r="D134" s="98">
        <f>IFERROR(((B134/C134)-1)*100,IF(B134+C134&lt;&gt;0,100,0))</f>
        <v>7.1428571428571397</v>
      </c>
      <c r="E134" s="82">
        <f>SUM(E132:E133)</f>
        <v>15</v>
      </c>
      <c r="F134" s="82">
        <f>SUM(F132:F133)</f>
        <v>26</v>
      </c>
      <c r="G134" s="98">
        <f>IFERROR(((E134/F134)-1)*100,IF(E134+F134&lt;&gt;0,100,0))</f>
        <v>-42.307692307692314</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0</v>
      </c>
      <c r="F137" s="66">
        <v>1</v>
      </c>
      <c r="G137" s="98">
        <f>IFERROR(((E137/F137)-1)*100,IF(E137+F137&lt;&gt;0,100,0))</f>
        <v>-100</v>
      </c>
    </row>
    <row r="138" spans="1:7" s="16" customFormat="1" ht="12" x14ac:dyDescent="0.2">
      <c r="A138" s="79" t="s">
        <v>72</v>
      </c>
      <c r="B138" s="67">
        <v>330550</v>
      </c>
      <c r="C138" s="66">
        <v>31742</v>
      </c>
      <c r="D138" s="98">
        <f>IFERROR(((B138/C138)-1)*100,IF(B138+C138&lt;&gt;0,100,0))</f>
        <v>941.36475332367218</v>
      </c>
      <c r="E138" s="66">
        <v>340960</v>
      </c>
      <c r="F138" s="66">
        <v>37062</v>
      </c>
      <c r="G138" s="98">
        <f>IFERROR(((E138/F138)-1)*100,IF(E138+F138&lt;&gt;0,100,0))</f>
        <v>819.97193891317261</v>
      </c>
    </row>
    <row r="139" spans="1:7" s="16" customFormat="1" ht="12" x14ac:dyDescent="0.2">
      <c r="A139" s="79" t="s">
        <v>74</v>
      </c>
      <c r="B139" s="67">
        <v>871</v>
      </c>
      <c r="C139" s="66">
        <v>132</v>
      </c>
      <c r="D139" s="98">
        <f>IFERROR(((B139/C139)-1)*100,IF(B139+C139&lt;&gt;0,100,0))</f>
        <v>559.84848484848487</v>
      </c>
      <c r="E139" s="66">
        <v>874</v>
      </c>
      <c r="F139" s="66">
        <v>286</v>
      </c>
      <c r="G139" s="98">
        <f>IFERROR(((E139/F139)-1)*100,IF(E139+F139&lt;&gt;0,100,0))</f>
        <v>205.59440559440557</v>
      </c>
    </row>
    <row r="140" spans="1:7" s="16" customFormat="1" ht="12" x14ac:dyDescent="0.2">
      <c r="A140" s="81" t="s">
        <v>34</v>
      </c>
      <c r="B140" s="82">
        <f>SUM(B137:B139)</f>
        <v>331421</v>
      </c>
      <c r="C140" s="82">
        <f>SUM(C137:C139)</f>
        <v>31874</v>
      </c>
      <c r="D140" s="98">
        <f>IFERROR(((B140/C140)-1)*100,IF(B140+C140&lt;&gt;0,100,0))</f>
        <v>939.78477756164909</v>
      </c>
      <c r="E140" s="82">
        <f>SUM(E137:E139)</f>
        <v>341834</v>
      </c>
      <c r="F140" s="82">
        <f>SUM(F137:F139)</f>
        <v>37349</v>
      </c>
      <c r="G140" s="98">
        <f>IFERROR(((E140/F140)-1)*100,IF(E140+F140&lt;&gt;0,100,0))</f>
        <v>815.24271064821005</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27000</v>
      </c>
      <c r="C143" s="66">
        <v>5000</v>
      </c>
      <c r="D143" s="98">
        <f>IFERROR(((B143/C143)-1)*100,)</f>
        <v>440.00000000000006</v>
      </c>
      <c r="E143" s="66">
        <v>27000</v>
      </c>
      <c r="F143" s="66">
        <v>13850</v>
      </c>
      <c r="G143" s="98">
        <f>IFERROR(((E143/F143)-1)*100,)</f>
        <v>94.945848375451263</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27000</v>
      </c>
      <c r="C145" s="82">
        <f>SUM(C143:C144)</f>
        <v>5000</v>
      </c>
      <c r="D145" s="98">
        <f>IFERROR(((B145/C145)-1)*100,)</f>
        <v>440.00000000000006</v>
      </c>
      <c r="E145" s="82">
        <f>SUM(E143:E144)</f>
        <v>27000</v>
      </c>
      <c r="F145" s="82">
        <f>SUM(F143:F144)</f>
        <v>13850</v>
      </c>
      <c r="G145" s="98">
        <f>IFERROR(((E145/F145)-1)*100,)</f>
        <v>94.945848375451263</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0</v>
      </c>
      <c r="F148" s="66">
        <v>24.012499999999999</v>
      </c>
      <c r="G148" s="98">
        <f>IFERROR(((E148/F148)-1)*100,IF(E148+F148&lt;&gt;0,100,0))</f>
        <v>-100</v>
      </c>
    </row>
    <row r="149" spans="1:7" s="32" customFormat="1" x14ac:dyDescent="0.2">
      <c r="A149" s="79" t="s">
        <v>72</v>
      </c>
      <c r="B149" s="67">
        <v>31520910.05689</v>
      </c>
      <c r="C149" s="66">
        <v>2962203.1198399998</v>
      </c>
      <c r="D149" s="98">
        <f>IFERROR(((B149/C149)-1)*100,IF(B149+C149&lt;&gt;0,100,0))</f>
        <v>964.103600653576</v>
      </c>
      <c r="E149" s="66">
        <v>32522621.524130002</v>
      </c>
      <c r="F149" s="66">
        <v>3405196.906</v>
      </c>
      <c r="G149" s="98">
        <f>IFERROR(((E149/F149)-1)*100,IF(E149+F149&lt;&gt;0,100,0))</f>
        <v>855.08783843967228</v>
      </c>
    </row>
    <row r="150" spans="1:7" s="32" customFormat="1" x14ac:dyDescent="0.2">
      <c r="A150" s="79" t="s">
        <v>74</v>
      </c>
      <c r="B150" s="67">
        <v>7089806.5</v>
      </c>
      <c r="C150" s="66">
        <v>384395.47</v>
      </c>
      <c r="D150" s="98">
        <f>IFERROR(((B150/C150)-1)*100,IF(B150+C150&lt;&gt;0,100,0))</f>
        <v>1744.4042797902898</v>
      </c>
      <c r="E150" s="66">
        <v>7109220.21</v>
      </c>
      <c r="F150" s="66">
        <v>863771.02</v>
      </c>
      <c r="G150" s="98">
        <f>IFERROR(((E150/F150)-1)*100,IF(E150+F150&lt;&gt;0,100,0))</f>
        <v>723.04453904924947</v>
      </c>
    </row>
    <row r="151" spans="1:7" s="16" customFormat="1" ht="12" x14ac:dyDescent="0.2">
      <c r="A151" s="81" t="s">
        <v>34</v>
      </c>
      <c r="B151" s="82">
        <f>SUM(B148:B150)</f>
        <v>38610716.556889996</v>
      </c>
      <c r="C151" s="82">
        <f>SUM(C148:C150)</f>
        <v>3346598.5898399996</v>
      </c>
      <c r="D151" s="98">
        <f>IFERROR(((B151/C151)-1)*100,IF(B151+C151&lt;&gt;0,100,0))</f>
        <v>1053.7301388373551</v>
      </c>
      <c r="E151" s="82">
        <f>SUM(E148:E150)</f>
        <v>39631841.734130003</v>
      </c>
      <c r="F151" s="82">
        <f>SUM(F148:F150)</f>
        <v>4268991.9385000002</v>
      </c>
      <c r="G151" s="98">
        <f>IFERROR(((E151/F151)-1)*100,IF(E151+F151&lt;&gt;0,100,0))</f>
        <v>828.36534491221073</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72795.5</v>
      </c>
      <c r="C154" s="66">
        <v>10805</v>
      </c>
      <c r="D154" s="98">
        <f>IFERROR(((B154/C154)-1)*100,IF(B154+C154&lt;&gt;0,100,0))</f>
        <v>573.7204997686257</v>
      </c>
      <c r="E154" s="66">
        <v>72795.5</v>
      </c>
      <c r="F154" s="66">
        <v>29421.05</v>
      </c>
      <c r="G154" s="98">
        <f>IFERROR(((E154/F154)-1)*100,IF(E154+F154&lt;&gt;0,100,0))</f>
        <v>147.4265874263495</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72795.5</v>
      </c>
      <c r="C156" s="82">
        <f>SUM(C154:C155)</f>
        <v>10805</v>
      </c>
      <c r="D156" s="98">
        <f>IFERROR(((B156/C156)-1)*100,IF(B156+C156&lt;&gt;0,100,0))</f>
        <v>573.7204997686257</v>
      </c>
      <c r="E156" s="82">
        <f>SUM(E154:E155)</f>
        <v>72795.5</v>
      </c>
      <c r="F156" s="82">
        <f>SUM(F154:F155)</f>
        <v>29421.05</v>
      </c>
      <c r="G156" s="98">
        <f>IFERROR(((E156/F156)-1)*100,IF(E156+F156&lt;&gt;0,100,0))</f>
        <v>147.4265874263495</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215</v>
      </c>
      <c r="C159" s="66">
        <v>30001</v>
      </c>
      <c r="D159" s="98">
        <f>IFERROR(((B159/C159)-1)*100,IF(B159+C159&lt;&gt;0,100,0))</f>
        <v>-99.283357221425945</v>
      </c>
      <c r="E159" s="78"/>
      <c r="F159" s="78"/>
      <c r="G159" s="65"/>
    </row>
    <row r="160" spans="1:7" s="16" customFormat="1" ht="12" x14ac:dyDescent="0.2">
      <c r="A160" s="79" t="s">
        <v>72</v>
      </c>
      <c r="B160" s="67">
        <v>1148031</v>
      </c>
      <c r="C160" s="66">
        <v>954677</v>
      </c>
      <c r="D160" s="98">
        <f>IFERROR(((B160/C160)-1)*100,IF(B160+C160&lt;&gt;0,100,0))</f>
        <v>20.253342229885085</v>
      </c>
      <c r="E160" s="78"/>
      <c r="F160" s="78"/>
      <c r="G160" s="65"/>
    </row>
    <row r="161" spans="1:7" s="16" customFormat="1" ht="12" x14ac:dyDescent="0.2">
      <c r="A161" s="79" t="s">
        <v>74</v>
      </c>
      <c r="B161" s="67">
        <v>1705</v>
      </c>
      <c r="C161" s="66">
        <v>2173</v>
      </c>
      <c r="D161" s="98">
        <f>IFERROR(((B161/C161)-1)*100,IF(B161+C161&lt;&gt;0,100,0))</f>
        <v>-21.537045559134839</v>
      </c>
      <c r="E161" s="78"/>
      <c r="F161" s="78"/>
      <c r="G161" s="65"/>
    </row>
    <row r="162" spans="1:7" s="28" customFormat="1" ht="12" x14ac:dyDescent="0.2">
      <c r="A162" s="81" t="s">
        <v>34</v>
      </c>
      <c r="B162" s="82">
        <f>SUM(B159:B161)</f>
        <v>1149951</v>
      </c>
      <c r="C162" s="82">
        <f>SUM(C159:C161)</f>
        <v>986851</v>
      </c>
      <c r="D162" s="98">
        <f>IFERROR(((B162/C162)-1)*100,IF(B162+C162&lt;&gt;0,100,0))</f>
        <v>16.527317700443135</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126584</v>
      </c>
      <c r="C165" s="66">
        <v>163397</v>
      </c>
      <c r="D165" s="98">
        <f>IFERROR(((B165/C165)-1)*100,IF(B165+C165&lt;&gt;0,100,0))</f>
        <v>-22.529789408618271</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126584</v>
      </c>
      <c r="C167" s="82">
        <f>SUM(C165:C166)</f>
        <v>163397</v>
      </c>
      <c r="D167" s="98">
        <f>IFERROR(((B167/C167)-1)*100,IF(B167+C167&lt;&gt;0,100,0))</f>
        <v>-22.529789408618271</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8885</v>
      </c>
      <c r="C175" s="113">
        <v>9876</v>
      </c>
      <c r="D175" s="111">
        <f>IFERROR(((B175/C175)-1)*100,IF(B175+C175&lt;&gt;0,100,0))</f>
        <v>-10.034426893479143</v>
      </c>
      <c r="E175" s="113">
        <v>15958</v>
      </c>
      <c r="F175" s="113">
        <v>20514</v>
      </c>
      <c r="G175" s="111">
        <f>IFERROR(((E175/F175)-1)*100,IF(E175+F175&lt;&gt;0,100,0))</f>
        <v>-22.209222969679242</v>
      </c>
    </row>
    <row r="176" spans="1:7" x14ac:dyDescent="0.2">
      <c r="A176" s="101" t="s">
        <v>32</v>
      </c>
      <c r="B176" s="112">
        <v>54826</v>
      </c>
      <c r="C176" s="113">
        <v>57205</v>
      </c>
      <c r="D176" s="111">
        <f t="shared" ref="D176:D178" si="5">IFERROR(((B176/C176)-1)*100,IF(B176+C176&lt;&gt;0,100,0))</f>
        <v>-4.1587273839699286</v>
      </c>
      <c r="E176" s="113">
        <v>97019</v>
      </c>
      <c r="F176" s="113">
        <v>106776</v>
      </c>
      <c r="G176" s="111">
        <f>IFERROR(((E176/F176)-1)*100,IF(E176+F176&lt;&gt;0,100,0))</f>
        <v>-9.1378212332359325</v>
      </c>
    </row>
    <row r="177" spans="1:7" x14ac:dyDescent="0.2">
      <c r="A177" s="101" t="s">
        <v>92</v>
      </c>
      <c r="B177" s="112">
        <v>19140525</v>
      </c>
      <c r="C177" s="113">
        <v>19124007</v>
      </c>
      <c r="D177" s="111">
        <f t="shared" si="5"/>
        <v>8.6373112078441672E-2</v>
      </c>
      <c r="E177" s="113">
        <v>33647322</v>
      </c>
      <c r="F177" s="113">
        <v>35692623</v>
      </c>
      <c r="G177" s="111">
        <f>IFERROR(((E177/F177)-1)*100,IF(E177+F177&lt;&gt;0,100,0))</f>
        <v>-5.7303185591039307</v>
      </c>
    </row>
    <row r="178" spans="1:7" x14ac:dyDescent="0.2">
      <c r="A178" s="101" t="s">
        <v>93</v>
      </c>
      <c r="B178" s="112">
        <v>117227</v>
      </c>
      <c r="C178" s="113">
        <v>130914</v>
      </c>
      <c r="D178" s="111">
        <f t="shared" si="5"/>
        <v>-10.454955161403667</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573</v>
      </c>
      <c r="C181" s="113">
        <v>741</v>
      </c>
      <c r="D181" s="111">
        <f t="shared" ref="D181:D184" si="6">IFERROR(((B181/C181)-1)*100,IF(B181+C181&lt;&gt;0,100,0))</f>
        <v>-22.67206477732794</v>
      </c>
      <c r="E181" s="113">
        <v>942</v>
      </c>
      <c r="F181" s="113">
        <v>1369</v>
      </c>
      <c r="G181" s="111">
        <f t="shared" ref="G181" si="7">IFERROR(((E181/F181)-1)*100,IF(E181+F181&lt;&gt;0,100,0))</f>
        <v>-31.190650109569027</v>
      </c>
    </row>
    <row r="182" spans="1:7" x14ac:dyDescent="0.2">
      <c r="A182" s="101" t="s">
        <v>32</v>
      </c>
      <c r="B182" s="112">
        <v>5934</v>
      </c>
      <c r="C182" s="113">
        <v>6838</v>
      </c>
      <c r="D182" s="111">
        <f t="shared" si="6"/>
        <v>-13.220239836209412</v>
      </c>
      <c r="E182" s="113">
        <v>11274</v>
      </c>
      <c r="F182" s="113">
        <v>15216</v>
      </c>
      <c r="G182" s="111">
        <f t="shared" ref="G182" si="8">IFERROR(((E182/F182)-1)*100,IF(E182+F182&lt;&gt;0,100,0))</f>
        <v>-25.90694006309149</v>
      </c>
    </row>
    <row r="183" spans="1:7" x14ac:dyDescent="0.2">
      <c r="A183" s="101" t="s">
        <v>92</v>
      </c>
      <c r="B183" s="112">
        <v>73254</v>
      </c>
      <c r="C183" s="113">
        <v>199096</v>
      </c>
      <c r="D183" s="111">
        <f t="shared" si="6"/>
        <v>-63.206694258046369</v>
      </c>
      <c r="E183" s="113">
        <v>155225</v>
      </c>
      <c r="F183" s="113">
        <v>360302</v>
      </c>
      <c r="G183" s="111">
        <f t="shared" ref="G183" si="9">IFERROR(((E183/F183)-1)*100,IF(E183+F183&lt;&gt;0,100,0))</f>
        <v>-56.918085383927931</v>
      </c>
    </row>
    <row r="184" spans="1:7" x14ac:dyDescent="0.2">
      <c r="A184" s="101" t="s">
        <v>93</v>
      </c>
      <c r="B184" s="112">
        <v>31419</v>
      </c>
      <c r="C184" s="113">
        <v>51117</v>
      </c>
      <c r="D184" s="111">
        <f t="shared" si="6"/>
        <v>-38.535125300780557</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2022-01-17T06:15:34Z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