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F34EB7D7-3DB3-4C29-A9D7-A41B0C9AFD36}" xr6:coauthVersionLast="47" xr6:coauthVersionMax="47" xr10:uidLastSave="{00000000-0000-0000-0000-000000000000}"/>
  <bookViews>
    <workbookView xWindow="4800" yWindow="99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<sst xmlns="http://schemas.openxmlformats.org/spreadsheetml/2006/main" count="270" uniqueCount="102">
  <si>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</si>
  <si>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</si>
  <si>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</si>
  <si>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</si>
  <si>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</si>
  <si>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</si>
  <si>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</si>
  <si>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</si>
  <si>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</si>
  <si>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</si>
  <si>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</si>
  <si>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</si>
  <si>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</si>
  <si>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</si>
  <si>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</si>
  <si>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</si>
  <si>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</si>
  <si>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</si>
  <si>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</si>
  <si>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</si>
  <si>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</si>
  <si>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</si>
  <si>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</si>
  <si>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</si>
  <si>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</si>
  <si>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</si>
  <si>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</si>
  <si>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</si>
  <si>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</si>
  <si>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</si>
  <si>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</si>
  <si>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</si>
  <si>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</si>
  <si>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</si>
  <si>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</si>
  <si>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</si>
  <si>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</si>
  <si>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</si>
  <si>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</si>
  <si>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</si>
  <si>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</si>
  <si>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</si>
  <si>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</si>
  <si>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</si>
  <si>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</si>
  <si>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</si>
  <si>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</si>
  <si>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</si>
  <si>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</si>
  <si>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</si>
  <si>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</si>
  <si>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</si>
  <si>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</si>
  <si>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</si>
  <si>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</si>
  <si>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</si>
  <si>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</si>
  <si>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</si>
  <si>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</si>
  <si>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</si>
  <si>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</si>
  <si>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</si>
  <si>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</si>
  <si>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</si>
  <si>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</si>
  <si>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</si>
  <si>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</si>
  <si>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</si>
  <si>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</si>
  <si>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</si>
  <si>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</si>
  <si>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</si>
  <si>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</si>
  <si>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</si>
  <si>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</si>
  <si>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</si>
  <si>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</si>
  <si>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</si>
  <si>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</si>
  <si>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</si>
  <si>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</si>
  <si>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</si>
  <si>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</si>
  <si>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</si>
  <si>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</si>
  <si>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</si>
  <si>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</si>
  <si>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</si>
  <si>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</si>
  <si>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</si>
  <si>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</si>
  <si>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</si>
  <si>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</si>
  <si>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</si>
  <si>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</si>
  <si>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</si>
  <si>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</si>
  <si>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</si>
  <si>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</si>
  <si>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4 February 2022</t>
  </si>
  <si>
    <t>04.02.2022</t>
  </si>
  <si>
    <t>05.02.2021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</si>
</sst>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1330241</v>
      </c>
      <c r="C11" s="67">
        <v>1713536</v>
      </c>
      <c r="D11" s="98">
        <f>IFERROR(((B11/C11)-1)*100,IF(B11+C11&lt;&gt;0,100,0))</f>
        <v>-22.368657559572725</v>
      </c>
      <c r="E11" s="67">
        <v>6300920</v>
      </c>
      <c r="F11" s="67">
        <v>8068578</v>
      </c>
      <c r="G11" s="98">
        <f>IFERROR(((E11/F11)-1)*100,IF(E11+F11&lt;&gt;0,100,0))</f>
        <v>-21.907924791704314</v>
      </c>
    </row>
    <row r="12" spans="1:7" s="16" customFormat="1" ht="12" x14ac:dyDescent="0.2">
      <c r="A12" s="64" t="s">
        <v>9</v>
      </c>
      <c r="B12" s="67">
        <v>1563903.794</v>
      </c>
      <c r="C12" s="67">
        <v>2720482.0550000002</v>
      </c>
      <c r="D12" s="98">
        <f>IFERROR(((B12/C12)-1)*100,IF(B12+C12&lt;&gt;0,100,0))</f>
        <v>-42.513725053775445</v>
      </c>
      <c r="E12" s="67">
        <v>6964808.7640000004</v>
      </c>
      <c r="F12" s="67">
        <v>11893244.904999999</v>
      </c>
      <c r="G12" s="98">
        <f>IFERROR(((E12/F12)-1)*100,IF(E12+F12&lt;&gt;0,100,0))</f>
        <v>-41.43895278678783</v>
      </c>
    </row>
    <row r="13" spans="1:7" s="16" customFormat="1" ht="12" x14ac:dyDescent="0.2">
      <c r="A13" s="64" t="s">
        <v>10</v>
      </c>
      <c r="B13" s="67">
        <v>107047448.374825</v>
      </c>
      <c r="C13" s="67">
        <v>116063197.553317</v>
      </c>
      <c r="D13" s="98">
        <f>IFERROR(((B13/C13)-1)*100,IF(B13+C13&lt;&gt;0,100,0))</f>
        <v>-7.7679655295989525</v>
      </c>
      <c r="E13" s="67">
        <v>449472508.408638</v>
      </c>
      <c r="F13" s="67">
        <v>548599498.16593802</v>
      </c>
      <c r="G13" s="98">
        <f>IFERROR(((E13/F13)-1)*100,IF(E13+F13&lt;&gt;0,100,0))</f>
        <v>-18.069099605212635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406</v>
      </c>
      <c r="C16" s="67">
        <v>326</v>
      </c>
      <c r="D16" s="98">
        <f>IFERROR(((B16/C16)-1)*100,IF(B16+C16&lt;&gt;0,100,0))</f>
        <v>24.53987730061349</v>
      </c>
      <c r="E16" s="67">
        <v>1653</v>
      </c>
      <c r="F16" s="67">
        <v>1457</v>
      </c>
      <c r="G16" s="98">
        <f>IFERROR(((E16/F16)-1)*100,IF(E16+F16&lt;&gt;0,100,0))</f>
        <v>13.452299245024024</v>
      </c>
    </row>
    <row r="17" spans="1:7" s="16" customFormat="1" ht="12" x14ac:dyDescent="0.2">
      <c r="A17" s="64" t="s">
        <v>9</v>
      </c>
      <c r="B17" s="67">
        <v>274478.29800000001</v>
      </c>
      <c r="C17" s="67">
        <v>127832.512</v>
      </c>
      <c r="D17" s="98">
        <f>IFERROR(((B17/C17)-1)*100,IF(B17+C17&lt;&gt;0,100,0))</f>
        <v>114.7171276740615</v>
      </c>
      <c r="E17" s="67">
        <v>903037.89300000004</v>
      </c>
      <c r="F17" s="67">
        <v>2166228.7850000001</v>
      </c>
      <c r="G17" s="98">
        <f>IFERROR(((E17/F17)-1)*100,IF(E17+F17&lt;&gt;0,100,0))</f>
        <v>-58.312903085165125</v>
      </c>
    </row>
    <row r="18" spans="1:7" s="16" customFormat="1" ht="12" x14ac:dyDescent="0.2">
      <c r="A18" s="64" t="s">
        <v>10</v>
      </c>
      <c r="B18" s="67">
        <v>13407719.806779999</v>
      </c>
      <c r="C18" s="67">
        <v>6828898.4575079503</v>
      </c>
      <c r="D18" s="98">
        <f>IFERROR(((B18/C18)-1)*100,IF(B18+C18&lt;&gt;0,100,0))</f>
        <v>96.337958313599501</v>
      </c>
      <c r="E18" s="67">
        <v>40847147.598393701</v>
      </c>
      <c r="F18" s="67">
        <v>39264598.294063903</v>
      </c>
      <c r="G18" s="98">
        <f>IFERROR(((E18/F18)-1)*100,IF(E18+F18&lt;&gt;0,100,0))</f>
        <v>4.0304736915366624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20162924.504560001</v>
      </c>
      <c r="C24" s="66">
        <v>16875739.44249</v>
      </c>
      <c r="D24" s="65">
        <f>B24-C24</f>
        <v>3287185.0620700009</v>
      </c>
      <c r="E24" s="67">
        <v>69824999.964750007</v>
      </c>
      <c r="F24" s="67">
        <v>104128543.41444001</v>
      </c>
      <c r="G24" s="65">
        <f>E24-F24</f>
        <v>-34303543.449689999</v>
      </c>
    </row>
    <row r="25" spans="1:7" s="16" customFormat="1" ht="12" x14ac:dyDescent="0.2">
      <c r="A25" s="68" t="s">
        <v>15</v>
      </c>
      <c r="B25" s="66">
        <v>15486479.7597</v>
      </c>
      <c r="C25" s="66">
        <v>21592790.59</v>
      </c>
      <c r="D25" s="65">
        <f>B25-C25</f>
        <v>-6106310.8302999996</v>
      </c>
      <c r="E25" s="67">
        <v>70817506.767629996</v>
      </c>
      <c r="F25" s="67">
        <v>103498992.72316</v>
      </c>
      <c r="G25" s="65">
        <f>E25-F25</f>
        <v>-32681485.955530003</v>
      </c>
    </row>
    <row r="26" spans="1:7" s="28" customFormat="1" ht="12" x14ac:dyDescent="0.2">
      <c r="A26" s="69" t="s">
        <v>16</v>
      </c>
      <c r="B26" s="70">
        <f>B24-B25</f>
        <v>4676444.7448600009</v>
      </c>
      <c r="C26" s="70">
        <f>C24-C25</f>
        <v>-4717051.1475099996</v>
      </c>
      <c r="D26" s="70"/>
      <c r="E26" s="70">
        <f>E24-E25</f>
        <v>-992506.80287998915</v>
      </c>
      <c r="F26" s="70">
        <f>F24-F25</f>
        <v>629550.69128000736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75205.997309789993</v>
      </c>
      <c r="C33" s="132">
        <v>64289.475433539999</v>
      </c>
      <c r="D33" s="98">
        <f t="shared" ref="D33:D42" si="0">IFERROR(((B33/C33)-1)*100,IF(B33+C33&lt;&gt;0,100,0))</f>
        <v>16.980262792056955</v>
      </c>
      <c r="E33" s="64"/>
      <c r="F33" s="132">
        <v>75777.81</v>
      </c>
      <c r="G33" s="132">
        <v>73454.960000000006</v>
      </c>
    </row>
    <row r="34" spans="1:7" s="16" customFormat="1" ht="12" x14ac:dyDescent="0.2">
      <c r="A34" s="64" t="s">
        <v>23</v>
      </c>
      <c r="B34" s="132">
        <v>79281.579440960006</v>
      </c>
      <c r="C34" s="132">
        <v>68895.224345549999</v>
      </c>
      <c r="D34" s="98">
        <f t="shared" si="0"/>
        <v>15.075580628515461</v>
      </c>
      <c r="E34" s="64"/>
      <c r="F34" s="132">
        <v>80187.69</v>
      </c>
      <c r="G34" s="132">
        <v>78296.86</v>
      </c>
    </row>
    <row r="35" spans="1:7" s="16" customFormat="1" ht="12" x14ac:dyDescent="0.2">
      <c r="A35" s="64" t="s">
        <v>24</v>
      </c>
      <c r="B35" s="132">
        <v>67618.439554299999</v>
      </c>
      <c r="C35" s="132">
        <v>48051.065011070001</v>
      </c>
      <c r="D35" s="98">
        <f t="shared" si="0"/>
        <v>40.722041309015864</v>
      </c>
      <c r="E35" s="64"/>
      <c r="F35" s="132">
        <v>67989.97</v>
      </c>
      <c r="G35" s="132">
        <v>65952.38</v>
      </c>
    </row>
    <row r="36" spans="1:7" s="16" customFormat="1" ht="12" x14ac:dyDescent="0.2">
      <c r="A36" s="64" t="s">
        <v>25</v>
      </c>
      <c r="B36" s="132">
        <v>68678.907526759998</v>
      </c>
      <c r="C36" s="132">
        <v>58877.359522400002</v>
      </c>
      <c r="D36" s="98">
        <f t="shared" si="0"/>
        <v>16.647397376288552</v>
      </c>
      <c r="E36" s="64"/>
      <c r="F36" s="132">
        <v>69221.789999999994</v>
      </c>
      <c r="G36" s="132">
        <v>67021.38</v>
      </c>
    </row>
    <row r="37" spans="1:7" s="16" customFormat="1" ht="12" x14ac:dyDescent="0.2">
      <c r="A37" s="64" t="s">
        <v>79</v>
      </c>
      <c r="B37" s="132">
        <v>75692.626742940003</v>
      </c>
      <c r="C37" s="132">
        <v>60732.468095730001</v>
      </c>
      <c r="D37" s="98">
        <f t="shared" si="0"/>
        <v>24.632884380112706</v>
      </c>
      <c r="E37" s="64"/>
      <c r="F37" s="132">
        <v>75826.09</v>
      </c>
      <c r="G37" s="132">
        <v>73647.8</v>
      </c>
    </row>
    <row r="38" spans="1:7" s="16" customFormat="1" ht="12" x14ac:dyDescent="0.2">
      <c r="A38" s="64" t="s">
        <v>26</v>
      </c>
      <c r="B38" s="132">
        <v>93596.903250999996</v>
      </c>
      <c r="C38" s="132">
        <v>86793.339997699994</v>
      </c>
      <c r="D38" s="98">
        <f t="shared" si="0"/>
        <v>7.8388079701510405</v>
      </c>
      <c r="E38" s="64"/>
      <c r="F38" s="132">
        <v>95950.3</v>
      </c>
      <c r="G38" s="132">
        <v>90993.07</v>
      </c>
    </row>
    <row r="39" spans="1:7" s="16" customFormat="1" ht="12" x14ac:dyDescent="0.2">
      <c r="A39" s="64" t="s">
        <v>27</v>
      </c>
      <c r="B39" s="132">
        <v>15479.56476558</v>
      </c>
      <c r="C39" s="132">
        <v>12588.838742469999</v>
      </c>
      <c r="D39" s="98">
        <f t="shared" si="0"/>
        <v>22.962610628713364</v>
      </c>
      <c r="E39" s="64"/>
      <c r="F39" s="132">
        <v>15666.14</v>
      </c>
      <c r="G39" s="132">
        <v>15214.25</v>
      </c>
    </row>
    <row r="40" spans="1:7" s="16" customFormat="1" ht="12" x14ac:dyDescent="0.2">
      <c r="A40" s="64" t="s">
        <v>28</v>
      </c>
      <c r="B40" s="132">
        <v>92611.003311039996</v>
      </c>
      <c r="C40" s="132">
        <v>82995.974283000003</v>
      </c>
      <c r="D40" s="98">
        <f t="shared" si="0"/>
        <v>11.584934222537857</v>
      </c>
      <c r="E40" s="64"/>
      <c r="F40" s="132">
        <v>94295.26</v>
      </c>
      <c r="G40" s="132">
        <v>90211.35</v>
      </c>
    </row>
    <row r="41" spans="1:7" s="16" customFormat="1" ht="12" x14ac:dyDescent="0.2">
      <c r="A41" s="64" t="s">
        <v>29</v>
      </c>
      <c r="B41" s="72"/>
      <c r="C41" s="132">
        <v>3692.6488478000001</v>
      </c>
      <c r="D41" s="98">
        <f t="shared" si="0"/>
        <v>-100</v>
      </c>
      <c r="E41" s="64"/>
      <c r="F41" s="72"/>
      <c r="G41" s="72"/>
    </row>
    <row r="42" spans="1:7" s="16" customFormat="1" ht="12" x14ac:dyDescent="0.2">
      <c r="A42" s="64" t="s">
        <v>78</v>
      </c>
      <c r="B42" s="132">
        <v>1383.4685022599999</v>
      </c>
      <c r="C42" s="132">
        <v>1002.97982074</v>
      </c>
      <c r="D42" s="98">
        <f t="shared" si="0"/>
        <v>37.935826190329003</v>
      </c>
      <c r="E42" s="64"/>
      <c r="F42" s="132">
        <v>1387.07</v>
      </c>
      <c r="G42" s="132">
        <v>1304.72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22343.9196146746</v>
      </c>
      <c r="D48" s="72"/>
      <c r="E48" s="133">
        <v>18925.2254690595</v>
      </c>
      <c r="F48" s="72"/>
      <c r="G48" s="98">
        <f>IFERROR(((C48/E48)-1)*100,IF(C48+E48&lt;&gt;0,100,0))</f>
        <v>18.06421884486533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2048</v>
      </c>
      <c r="D54" s="75"/>
      <c r="E54" s="134">
        <v>802851</v>
      </c>
      <c r="F54" s="134">
        <v>94740801.819999993</v>
      </c>
      <c r="G54" s="134">
        <v>10241131.488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7142</v>
      </c>
      <c r="C68" s="66">
        <v>8538</v>
      </c>
      <c r="D68" s="98">
        <f>IFERROR(((B68/C68)-1)*100,IF(B68+C68&lt;&gt;0,100,0))</f>
        <v>-16.350433356758021</v>
      </c>
      <c r="E68" s="66">
        <v>26879</v>
      </c>
      <c r="F68" s="66">
        <v>34942</v>
      </c>
      <c r="G68" s="98">
        <f>IFERROR(((E68/F68)-1)*100,IF(E68+F68&lt;&gt;0,100,0))</f>
        <v>-23.075382061702253</v>
      </c>
    </row>
    <row r="69" spans="1:7" s="16" customFormat="1" ht="12" x14ac:dyDescent="0.2">
      <c r="A69" s="79" t="s">
        <v>54</v>
      </c>
      <c r="B69" s="67">
        <v>238262863.18200001</v>
      </c>
      <c r="C69" s="66">
        <v>327957699.861</v>
      </c>
      <c r="D69" s="98">
        <f>IFERROR(((B69/C69)-1)*100,IF(B69+C69&lt;&gt;0,100,0))</f>
        <v>-27.349513890668163</v>
      </c>
      <c r="E69" s="66">
        <v>859754322.49300003</v>
      </c>
      <c r="F69" s="66">
        <v>1071515248.355</v>
      </c>
      <c r="G69" s="98">
        <f>IFERROR(((E69/F69)-1)*100,IF(E69+F69&lt;&gt;0,100,0))</f>
        <v>-19.762754303972553</v>
      </c>
    </row>
    <row r="70" spans="1:7" s="62" customFormat="1" ht="12" x14ac:dyDescent="0.2">
      <c r="A70" s="79" t="s">
        <v>55</v>
      </c>
      <c r="B70" s="67">
        <v>233003473.85183001</v>
      </c>
      <c r="C70" s="66">
        <v>321743924.27096999</v>
      </c>
      <c r="D70" s="98">
        <f>IFERROR(((B70/C70)-1)*100,IF(B70+C70&lt;&gt;0,100,0))</f>
        <v>-27.581080394980052</v>
      </c>
      <c r="E70" s="66">
        <v>851816525.64354002</v>
      </c>
      <c r="F70" s="66">
        <v>1050934106.06569</v>
      </c>
      <c r="G70" s="98">
        <f>IFERROR(((E70/F70)-1)*100,IF(E70+F70&lt;&gt;0,100,0))</f>
        <v>-18.946723612156124</v>
      </c>
    </row>
    <row r="71" spans="1:7" s="16" customFormat="1" ht="12" x14ac:dyDescent="0.2">
      <c r="A71" s="79" t="s">
        <v>94</v>
      </c>
      <c r="B71" s="98">
        <f>IFERROR(B69/B68/1000,)</f>
        <v>33.360804141977034</v>
      </c>
      <c r="C71" s="98">
        <f>IFERROR(C69/C68/1000,)</f>
        <v>38.411536643359099</v>
      </c>
      <c r="D71" s="98">
        <f>IFERROR(((B71/C71)-1)*100,IF(B71+C71&lt;&gt;0,100,0))</f>
        <v>-13.148998823652313</v>
      </c>
      <c r="E71" s="98">
        <f>IFERROR(E69/E68/1000,)</f>
        <v>31.986097789835934</v>
      </c>
      <c r="F71" s="98">
        <f>IFERROR(F69/F68/1000,)</f>
        <v>30.665538559756168</v>
      </c>
      <c r="G71" s="98">
        <f>IFERROR(((E71/F71)-1)*100,IF(E71+F71&lt;&gt;0,100,0))</f>
        <v>4.3063298154913054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3303</v>
      </c>
      <c r="C74" s="66">
        <v>2992</v>
      </c>
      <c r="D74" s="98">
        <f>IFERROR(((B74/C74)-1)*100,IF(B74+C74&lt;&gt;0,100,0))</f>
        <v>10.394385026737973</v>
      </c>
      <c r="E74" s="66">
        <v>13015</v>
      </c>
      <c r="F74" s="66">
        <v>13254</v>
      </c>
      <c r="G74" s="98">
        <f>IFERROR(((E74/F74)-1)*100,IF(E74+F74&lt;&gt;0,100,0))</f>
        <v>-1.8032292138222439</v>
      </c>
    </row>
    <row r="75" spans="1:7" s="16" customFormat="1" ht="12" x14ac:dyDescent="0.2">
      <c r="A75" s="79" t="s">
        <v>54</v>
      </c>
      <c r="B75" s="67">
        <v>635087536.39999998</v>
      </c>
      <c r="C75" s="66">
        <v>510611729</v>
      </c>
      <c r="D75" s="98">
        <f>IFERROR(((B75/C75)-1)*100,IF(B75+C75&lt;&gt;0,100,0))</f>
        <v>24.377780675696137</v>
      </c>
      <c r="E75" s="66">
        <v>2663593125.7259998</v>
      </c>
      <c r="F75" s="66">
        <v>2133520411.8859999</v>
      </c>
      <c r="G75" s="98">
        <f>IFERROR(((E75/F75)-1)*100,IF(E75+F75&lt;&gt;0,100,0))</f>
        <v>24.844979728664683</v>
      </c>
    </row>
    <row r="76" spans="1:7" s="16" customFormat="1" ht="12" x14ac:dyDescent="0.2">
      <c r="A76" s="79" t="s">
        <v>55</v>
      </c>
      <c r="B76" s="67">
        <v>597699750.07937002</v>
      </c>
      <c r="C76" s="66">
        <v>501941199.55677998</v>
      </c>
      <c r="D76" s="98">
        <f>IFERROR(((B76/C76)-1)*100,IF(B76+C76&lt;&gt;0,100,0))</f>
        <v>19.077643079935648</v>
      </c>
      <c r="E76" s="66">
        <v>2600294798.4442501</v>
      </c>
      <c r="F76" s="66">
        <v>2109576242.92922</v>
      </c>
      <c r="G76" s="98">
        <f>IFERROR(((E76/F76)-1)*100,IF(E76+F76&lt;&gt;0,100,0))</f>
        <v>23.261475244604114</v>
      </c>
    </row>
    <row r="77" spans="1:7" s="16" customFormat="1" ht="12" x14ac:dyDescent="0.2">
      <c r="A77" s="79" t="s">
        <v>94</v>
      </c>
      <c r="B77" s="98">
        <f>IFERROR(B75/B74/1000,)</f>
        <v>192.2759722676355</v>
      </c>
      <c r="C77" s="98">
        <f>IFERROR(C75/C74/1000,)</f>
        <v>170.6590003342246</v>
      </c>
      <c r="D77" s="98">
        <f>IFERROR(((B77/C77)-1)*100,IF(B77+C77&lt;&gt;0,100,0))</f>
        <v>12.666763482192822</v>
      </c>
      <c r="E77" s="98">
        <f>IFERROR(E75/E74/1000,)</f>
        <v>204.65563778148288</v>
      </c>
      <c r="F77" s="98">
        <f>IFERROR(F75/F74/1000,)</f>
        <v>160.97181317987022</v>
      </c>
      <c r="G77" s="98">
        <f>IFERROR(((E77/F77)-1)*100,IF(E77+F77&lt;&gt;0,100,0))</f>
        <v>27.137561377158793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254</v>
      </c>
      <c r="C80" s="66">
        <v>155</v>
      </c>
      <c r="D80" s="98">
        <f>IFERROR(((B80/C80)-1)*100,IF(B80+C80&lt;&gt;0,100,0))</f>
        <v>63.87096774193548</v>
      </c>
      <c r="E80" s="66">
        <v>930</v>
      </c>
      <c r="F80" s="66">
        <v>669</v>
      </c>
      <c r="G80" s="98">
        <f>IFERROR(((E80/F80)-1)*100,IF(E80+F80&lt;&gt;0,100,0))</f>
        <v>39.013452914798208</v>
      </c>
    </row>
    <row r="81" spans="1:7" s="16" customFormat="1" ht="12" x14ac:dyDescent="0.2">
      <c r="A81" s="79" t="s">
        <v>54</v>
      </c>
      <c r="B81" s="67">
        <v>22589552.647999998</v>
      </c>
      <c r="C81" s="66">
        <v>18629694.27</v>
      </c>
      <c r="D81" s="98">
        <f>IFERROR(((B81/C81)-1)*100,IF(B81+C81&lt;&gt;0,100,0))</f>
        <v>21.255627283034293</v>
      </c>
      <c r="E81" s="66">
        <v>112186526.788</v>
      </c>
      <c r="F81" s="66">
        <v>64204803.640000001</v>
      </c>
      <c r="G81" s="98">
        <f>IFERROR(((E81/F81)-1)*100,IF(E81+F81&lt;&gt;0,100,0))</f>
        <v>74.732294824911023</v>
      </c>
    </row>
    <row r="82" spans="1:7" s="16" customFormat="1" ht="12" x14ac:dyDescent="0.2">
      <c r="A82" s="79" t="s">
        <v>55</v>
      </c>
      <c r="B82" s="67">
        <v>7111485.5746302502</v>
      </c>
      <c r="C82" s="66">
        <v>4054819.6130898399</v>
      </c>
      <c r="D82" s="98">
        <f>IFERROR(((B82/C82)-1)*100,IF(B82+C82&lt;&gt;0,100,0))</f>
        <v>75.383525118425183</v>
      </c>
      <c r="E82" s="66">
        <v>89416924.113912106</v>
      </c>
      <c r="F82" s="66">
        <v>27253629.6778467</v>
      </c>
      <c r="G82" s="98">
        <f>IFERROR(((E82/F82)-1)*100,IF(E82+F82&lt;&gt;0,100,0))</f>
        <v>228.09179977445447</v>
      </c>
    </row>
    <row r="83" spans="1:7" s="32" customFormat="1" x14ac:dyDescent="0.2">
      <c r="A83" s="79" t="s">
        <v>94</v>
      </c>
      <c r="B83" s="98">
        <f>IFERROR(B81/B80/1000,)</f>
        <v>88.935246645669281</v>
      </c>
      <c r="C83" s="98">
        <f>IFERROR(C81/C80/1000,)</f>
        <v>120.19157593548387</v>
      </c>
      <c r="D83" s="98">
        <f>IFERROR(((B83/C83)-1)*100,IF(B83+C83&lt;&gt;0,100,0))</f>
        <v>-26.005424295786149</v>
      </c>
      <c r="E83" s="98">
        <f>IFERROR(E81/E80/1000,)</f>
        <v>120.6306739655914</v>
      </c>
      <c r="F83" s="98">
        <f>IFERROR(F81/F80/1000,)</f>
        <v>95.971305889387153</v>
      </c>
      <c r="G83" s="98">
        <f>IFERROR(((E83/F83)-1)*100,IF(E83+F83&lt;&gt;0,100,0))</f>
        <v>25.694521761145662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10699</v>
      </c>
      <c r="C86" s="64">
        <f>C68+C74+C80</f>
        <v>11685</v>
      </c>
      <c r="D86" s="98">
        <f>IFERROR(((B86/C86)-1)*100,IF(B86+C86&lt;&gt;0,100,0))</f>
        <v>-8.4381685922122358</v>
      </c>
      <c r="E86" s="64">
        <f>E68+E74+E80</f>
        <v>40824</v>
      </c>
      <c r="F86" s="64">
        <f>F68+F74+F80</f>
        <v>48865</v>
      </c>
      <c r="G86" s="98">
        <f>IFERROR(((E86/F86)-1)*100,IF(E86+F86&lt;&gt;0,100,0))</f>
        <v>-16.455540775606259</v>
      </c>
    </row>
    <row r="87" spans="1:7" s="62" customFormat="1" ht="12" x14ac:dyDescent="0.2">
      <c r="A87" s="79" t="s">
        <v>54</v>
      </c>
      <c r="B87" s="64">
        <f t="shared" ref="B87:C87" si="1">B69+B75+B81</f>
        <v>895939952.23000002</v>
      </c>
      <c r="C87" s="64">
        <f t="shared" si="1"/>
        <v>857199123.13100004</v>
      </c>
      <c r="D87" s="98">
        <f>IFERROR(((B87/C87)-1)*100,IF(B87+C87&lt;&gt;0,100,0))</f>
        <v>4.5194667205789241</v>
      </c>
      <c r="E87" s="64">
        <f t="shared" ref="E87:F87" si="2">E69+E75+E81</f>
        <v>3635533975.007</v>
      </c>
      <c r="F87" s="64">
        <f t="shared" si="2"/>
        <v>3269240463.881</v>
      </c>
      <c r="G87" s="98">
        <f>IFERROR(((E87/F87)-1)*100,IF(E87+F87&lt;&gt;0,100,0))</f>
        <v>11.204238879729367</v>
      </c>
    </row>
    <row r="88" spans="1:7" s="62" customFormat="1" ht="12" x14ac:dyDescent="0.2">
      <c r="A88" s="79" t="s">
        <v>55</v>
      </c>
      <c r="B88" s="64">
        <f t="shared" ref="B88:C88" si="3">B70+B76+B82</f>
        <v>837814709.50583029</v>
      </c>
      <c r="C88" s="64">
        <f t="shared" si="3"/>
        <v>827739943.44083977</v>
      </c>
      <c r="D88" s="98">
        <f>IFERROR(((B88/C88)-1)*100,IF(B88+C88&lt;&gt;0,100,0))</f>
        <v>1.2171414639132516</v>
      </c>
      <c r="E88" s="64">
        <f t="shared" ref="E88:F88" si="4">E70+E76+E82</f>
        <v>3541528248.2017021</v>
      </c>
      <c r="F88" s="64">
        <f t="shared" si="4"/>
        <v>3187763978.6727571</v>
      </c>
      <c r="G88" s="98">
        <f>IFERROR(((E88/F88)-1)*100,IF(E88+F88&lt;&gt;0,100,0))</f>
        <v>11.097567821700416</v>
      </c>
    </row>
    <row r="89" spans="1:7" s="63" customFormat="1" x14ac:dyDescent="0.2">
      <c r="A89" s="79" t="s">
        <v>95</v>
      </c>
      <c r="B89" s="98">
        <f>IFERROR((B75/B87)*100,IF(B75+B87&lt;&gt;0,100,0))</f>
        <v>70.885055948142863</v>
      </c>
      <c r="C89" s="98">
        <f>IFERROR((C75/C87)*100,IF(C75+C87&lt;&gt;0,100,0))</f>
        <v>59.567458157789858</v>
      </c>
      <c r="D89" s="98">
        <f>IFERROR(((B89/C89)-1)*100,IF(B89+C89&lt;&gt;0,100,0))</f>
        <v>18.999631913743098</v>
      </c>
      <c r="E89" s="98">
        <f>IFERROR((E75/E87)*100,IF(E75+E87&lt;&gt;0,100,0))</f>
        <v>73.265526991007462</v>
      </c>
      <c r="F89" s="98">
        <f>IFERROR((F75/F87)*100,IF(F75+F87&lt;&gt;0,100,0))</f>
        <v>65.260430838826778</v>
      </c>
      <c r="G89" s="98">
        <f>IFERROR(((E89/F89)-1)*100,IF(E89+F89&lt;&gt;0,100,0))</f>
        <v>12.266385693883652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67655592.825000003</v>
      </c>
      <c r="C97" s="135">
        <v>74139665.498999998</v>
      </c>
      <c r="D97" s="65">
        <f>B97-C97</f>
        <v>-6484072.673999995</v>
      </c>
      <c r="E97" s="135">
        <v>314572149.56900001</v>
      </c>
      <c r="F97" s="135">
        <v>374277775.89300001</v>
      </c>
      <c r="G97" s="80">
        <f>E97-F97</f>
        <v>-59705626.324000001</v>
      </c>
    </row>
    <row r="98" spans="1:7" s="62" customFormat="1" ht="13.5" x14ac:dyDescent="0.2">
      <c r="A98" s="114" t="s">
        <v>88</v>
      </c>
      <c r="B98" s="66">
        <v>67802758.253000006</v>
      </c>
      <c r="C98" s="135">
        <v>68831563.319000006</v>
      </c>
      <c r="D98" s="65">
        <f>B98-C98</f>
        <v>-1028805.0659999996</v>
      </c>
      <c r="E98" s="135">
        <v>308395390.361</v>
      </c>
      <c r="F98" s="135">
        <v>351546594.23299998</v>
      </c>
      <c r="G98" s="80">
        <f>E98-F98</f>
        <v>-43151203.871999979</v>
      </c>
    </row>
    <row r="99" spans="1:7" s="62" customFormat="1" ht="12" x14ac:dyDescent="0.2">
      <c r="A99" s="115" t="s">
        <v>16</v>
      </c>
      <c r="B99" s="65">
        <f>B97-B98</f>
        <v>-147165.4280000031</v>
      </c>
      <c r="C99" s="65">
        <f>C97-C98</f>
        <v>5308102.1799999923</v>
      </c>
      <c r="D99" s="82"/>
      <c r="E99" s="65">
        <f>E97-E98</f>
        <v>6176759.2080000043</v>
      </c>
      <c r="F99" s="82">
        <f>F97-F98</f>
        <v>22731181.660000026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23007228.186999999</v>
      </c>
      <c r="C102" s="135">
        <v>33219709.050000001</v>
      </c>
      <c r="D102" s="65">
        <f>B102-C102</f>
        <v>-10212480.863000002</v>
      </c>
      <c r="E102" s="135">
        <v>117328197.638</v>
      </c>
      <c r="F102" s="135">
        <v>142098026.20699999</v>
      </c>
      <c r="G102" s="80">
        <f>E102-F102</f>
        <v>-24769828.568999991</v>
      </c>
    </row>
    <row r="103" spans="1:7" s="16" customFormat="1" ht="13.5" x14ac:dyDescent="0.2">
      <c r="A103" s="79" t="s">
        <v>88</v>
      </c>
      <c r="B103" s="66">
        <v>23610196.267000001</v>
      </c>
      <c r="C103" s="135">
        <v>31163726.188999999</v>
      </c>
      <c r="D103" s="65">
        <f>B103-C103</f>
        <v>-7553529.9219999984</v>
      </c>
      <c r="E103" s="135">
        <v>115876959.267</v>
      </c>
      <c r="F103" s="135">
        <v>131897330.104</v>
      </c>
      <c r="G103" s="80">
        <f>E103-F103</f>
        <v>-16020370.836999997</v>
      </c>
    </row>
    <row r="104" spans="1:7" s="28" customFormat="1" ht="12" x14ac:dyDescent="0.2">
      <c r="A104" s="81" t="s">
        <v>16</v>
      </c>
      <c r="B104" s="65">
        <f>B102-B103</f>
        <v>-602968.08000000194</v>
      </c>
      <c r="C104" s="65">
        <f>C102-C103</f>
        <v>2055982.8610000014</v>
      </c>
      <c r="D104" s="82"/>
      <c r="E104" s="65">
        <f>E102-E103</f>
        <v>1451238.3709999919</v>
      </c>
      <c r="F104" s="82">
        <f>F102-F103</f>
        <v>10200696.102999985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838.13064368527102</v>
      </c>
      <c r="C111" s="137">
        <v>778.36440813117702</v>
      </c>
      <c r="D111" s="98">
        <f>IFERROR(((B111/C111)-1)*100,IF(B111+C111&lt;&gt;0,100,0))</f>
        <v>7.6784389072453108</v>
      </c>
      <c r="E111" s="84"/>
      <c r="F111" s="136">
        <v>839.25710301718595</v>
      </c>
      <c r="G111" s="136">
        <v>829.698561171037</v>
      </c>
    </row>
    <row r="112" spans="1:7" s="16" customFormat="1" ht="12" x14ac:dyDescent="0.2">
      <c r="A112" s="79" t="s">
        <v>50</v>
      </c>
      <c r="B112" s="136">
        <v>826.82671081881199</v>
      </c>
      <c r="C112" s="137">
        <v>769.40601164795896</v>
      </c>
      <c r="D112" s="98">
        <f>IFERROR(((B112/C112)-1)*100,IF(B112+C112&lt;&gt;0,100,0))</f>
        <v>7.462990709919981</v>
      </c>
      <c r="E112" s="84"/>
      <c r="F112" s="136">
        <v>827.97359606618397</v>
      </c>
      <c r="G112" s="136">
        <v>818.725862737233</v>
      </c>
    </row>
    <row r="113" spans="1:7" s="16" customFormat="1" ht="12" x14ac:dyDescent="0.2">
      <c r="A113" s="79" t="s">
        <v>51</v>
      </c>
      <c r="B113" s="136">
        <v>890.42871483765703</v>
      </c>
      <c r="C113" s="137">
        <v>813.65839230017002</v>
      </c>
      <c r="D113" s="98">
        <f>IFERROR(((B113/C113)-1)*100,IF(B113+C113&lt;&gt;0,100,0))</f>
        <v>9.4352031840366344</v>
      </c>
      <c r="E113" s="84"/>
      <c r="F113" s="136">
        <v>891.25722238350704</v>
      </c>
      <c r="G113" s="136">
        <v>879.43145368100897</v>
      </c>
    </row>
    <row r="114" spans="1:7" s="28" customFormat="1" ht="12" x14ac:dyDescent="0.2">
      <c r="A114" s="81" t="s">
        <v>52</v>
      </c>
      <c r="B114" s="85"/>
      <c r="C114" s="84"/>
      <c r="D114" s="86"/>
      <c r="E114" s="84"/>
      <c r="F114" s="71"/>
      <c r="G114" s="71"/>
    </row>
    <row r="115" spans="1:7" s="16" customFormat="1" ht="12" x14ac:dyDescent="0.2">
      <c r="A115" s="79" t="s">
        <v>56</v>
      </c>
      <c r="B115" s="136">
        <v>615.77730080604499</v>
      </c>
      <c r="C115" s="137">
        <v>591.44986785970502</v>
      </c>
      <c r="D115" s="98">
        <f>IFERROR(((B115/C115)-1)*100,IF(B115+C115&lt;&gt;0,100,0))</f>
        <v>4.1131859635668233</v>
      </c>
      <c r="E115" s="84"/>
      <c r="F115" s="136">
        <v>616.52328085905594</v>
      </c>
      <c r="G115" s="136">
        <v>615.65725521276397</v>
      </c>
    </row>
    <row r="116" spans="1:7" s="16" customFormat="1" ht="12" x14ac:dyDescent="0.2">
      <c r="A116" s="79" t="s">
        <v>57</v>
      </c>
      <c r="B116" s="136">
        <v>817.949489644187</v>
      </c>
      <c r="C116" s="137">
        <v>794.28317480023202</v>
      </c>
      <c r="D116" s="98">
        <f>IFERROR(((B116/C116)-1)*100,IF(B116+C116&lt;&gt;0,100,0))</f>
        <v>2.9795815390282199</v>
      </c>
      <c r="E116" s="84"/>
      <c r="F116" s="136">
        <v>819.89103071680995</v>
      </c>
      <c r="G116" s="136">
        <v>815.99172331488705</v>
      </c>
    </row>
    <row r="117" spans="1:7" s="16" customFormat="1" ht="12" x14ac:dyDescent="0.2">
      <c r="A117" s="79" t="s">
        <v>59</v>
      </c>
      <c r="B117" s="136">
        <v>940.04026664870105</v>
      </c>
      <c r="C117" s="137">
        <v>892.48016166208595</v>
      </c>
      <c r="D117" s="98">
        <f>IFERROR(((B117/C117)-1)*100,IF(B117+C117&lt;&gt;0,100,0))</f>
        <v>5.3289817555207897</v>
      </c>
      <c r="E117" s="84"/>
      <c r="F117" s="136">
        <v>942.18813581647805</v>
      </c>
      <c r="G117" s="136">
        <v>933.46808050812604</v>
      </c>
    </row>
    <row r="118" spans="1:7" s="16" customFormat="1" ht="12" x14ac:dyDescent="0.2">
      <c r="A118" s="79" t="s">
        <v>58</v>
      </c>
      <c r="B118" s="136">
        <v>907.95489594368098</v>
      </c>
      <c r="C118" s="137">
        <v>814.82191979882498</v>
      </c>
      <c r="D118" s="98">
        <f>IFERROR(((B118/C118)-1)*100,IF(B118+C118&lt;&gt;0,100,0))</f>
        <v>11.429856497705671</v>
      </c>
      <c r="E118" s="84"/>
      <c r="F118" s="136">
        <v>908.52498028617401</v>
      </c>
      <c r="G118" s="136">
        <v>893.56018750624298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3</v>
      </c>
      <c r="G126" s="98">
        <f>IFERROR(((E126/F126)-1)*100,IF(E126+F126&lt;&gt;0,100,0))</f>
        <v>-100</v>
      </c>
    </row>
    <row r="127" spans="1:7" s="16" customFormat="1" ht="12" x14ac:dyDescent="0.2">
      <c r="A127" s="79" t="s">
        <v>72</v>
      </c>
      <c r="B127" s="67">
        <v>347</v>
      </c>
      <c r="C127" s="66">
        <v>541</v>
      </c>
      <c r="D127" s="98">
        <f>IFERROR(((B127/C127)-1)*100,IF(B127+C127&lt;&gt;0,100,0))</f>
        <v>-35.85951940850277</v>
      </c>
      <c r="E127" s="66">
        <v>2002</v>
      </c>
      <c r="F127" s="66">
        <v>2122</v>
      </c>
      <c r="G127" s="98">
        <f>IFERROR(((E127/F127)-1)*100,IF(E127+F127&lt;&gt;0,100,0))</f>
        <v>-5.6550424128181014</v>
      </c>
    </row>
    <row r="128" spans="1:7" s="16" customFormat="1" ht="12" x14ac:dyDescent="0.2">
      <c r="A128" s="79" t="s">
        <v>74</v>
      </c>
      <c r="B128" s="67">
        <v>2</v>
      </c>
      <c r="C128" s="66">
        <v>29</v>
      </c>
      <c r="D128" s="98">
        <f>IFERROR(((B128/C128)-1)*100,IF(B128+C128&lt;&gt;0,100,0))</f>
        <v>-93.103448275862064</v>
      </c>
      <c r="E128" s="66">
        <v>59</v>
      </c>
      <c r="F128" s="66">
        <v>102</v>
      </c>
      <c r="G128" s="98">
        <f>IFERROR(((E128/F128)-1)*100,IF(E128+F128&lt;&gt;0,100,0))</f>
        <v>-42.156862745098032</v>
      </c>
    </row>
    <row r="129" spans="1:7" s="28" customFormat="1" ht="12" x14ac:dyDescent="0.2">
      <c r="A129" s="81" t="s">
        <v>34</v>
      </c>
      <c r="B129" s="82">
        <f>SUM(B126:B128)</f>
        <v>349</v>
      </c>
      <c r="C129" s="82">
        <f>SUM(C126:C128)</f>
        <v>570</v>
      </c>
      <c r="D129" s="98">
        <f>IFERROR(((B129/C129)-1)*100,IF(B129+C129&lt;&gt;0,100,0))</f>
        <v>-38.771929824561404</v>
      </c>
      <c r="E129" s="82">
        <f>SUM(E126:E128)</f>
        <v>2061</v>
      </c>
      <c r="F129" s="82">
        <f>SUM(F126:F128)</f>
        <v>2227</v>
      </c>
      <c r="G129" s="98">
        <f>IFERROR(((E129/F129)-1)*100,IF(E129+F129&lt;&gt;0,100,0))</f>
        <v>-7.4539739559946083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78</v>
      </c>
      <c r="C132" s="66">
        <v>75</v>
      </c>
      <c r="D132" s="98">
        <f>IFERROR(((B132/C132)-1)*100,IF(B132+C132&lt;&gt;0,100,0))</f>
        <v>4.0000000000000036</v>
      </c>
      <c r="E132" s="66">
        <v>118</v>
      </c>
      <c r="F132" s="66">
        <v>146</v>
      </c>
      <c r="G132" s="98">
        <f>IFERROR(((E132/F132)-1)*100,IF(E132+F132&lt;&gt;0,100,0))</f>
        <v>-19.17808219178082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78</v>
      </c>
      <c r="C134" s="82">
        <f>SUM(C132:C133)</f>
        <v>75</v>
      </c>
      <c r="D134" s="98">
        <f>IFERROR(((B134/C134)-1)*100,IF(B134+C134&lt;&gt;0,100,0))</f>
        <v>4.0000000000000036</v>
      </c>
      <c r="E134" s="82">
        <f>SUM(E132:E133)</f>
        <v>118</v>
      </c>
      <c r="F134" s="82">
        <f>SUM(F132:F133)</f>
        <v>146</v>
      </c>
      <c r="G134" s="98">
        <f>IFERROR(((E134/F134)-1)*100,IF(E134+F134&lt;&gt;0,100,0))</f>
        <v>-19.17808219178082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40001</v>
      </c>
      <c r="G137" s="98">
        <f>IFERROR(((E137/F137)-1)*100,IF(E137+F137&lt;&gt;0,100,0))</f>
        <v>-100</v>
      </c>
    </row>
    <row r="138" spans="1:7" s="16" customFormat="1" ht="12" x14ac:dyDescent="0.2">
      <c r="A138" s="79" t="s">
        <v>72</v>
      </c>
      <c r="B138" s="67">
        <v>589099</v>
      </c>
      <c r="C138" s="66">
        <v>572803</v>
      </c>
      <c r="D138" s="98">
        <f>IFERROR(((B138/C138)-1)*100,IF(B138+C138&lt;&gt;0,100,0))</f>
        <v>2.8449571667746199</v>
      </c>
      <c r="E138" s="66">
        <v>2724737</v>
      </c>
      <c r="F138" s="66">
        <v>2636950</v>
      </c>
      <c r="G138" s="98">
        <f>IFERROR(((E138/F138)-1)*100,IF(E138+F138&lt;&gt;0,100,0))</f>
        <v>3.3291112838696124</v>
      </c>
    </row>
    <row r="139" spans="1:7" s="16" customFormat="1" ht="12" x14ac:dyDescent="0.2">
      <c r="A139" s="79" t="s">
        <v>74</v>
      </c>
      <c r="B139" s="67">
        <v>126</v>
      </c>
      <c r="C139" s="66">
        <v>591</v>
      </c>
      <c r="D139" s="98">
        <f>IFERROR(((B139/C139)-1)*100,IF(B139+C139&lt;&gt;0,100,0))</f>
        <v>-78.680203045685289</v>
      </c>
      <c r="E139" s="66">
        <v>3614</v>
      </c>
      <c r="F139" s="66">
        <v>5420</v>
      </c>
      <c r="G139" s="98">
        <f>IFERROR(((E139/F139)-1)*100,IF(E139+F139&lt;&gt;0,100,0))</f>
        <v>-33.321033210332104</v>
      </c>
    </row>
    <row r="140" spans="1:7" s="16" customFormat="1" ht="12" x14ac:dyDescent="0.2">
      <c r="A140" s="81" t="s">
        <v>34</v>
      </c>
      <c r="B140" s="82">
        <f>SUM(B137:B139)</f>
        <v>589225</v>
      </c>
      <c r="C140" s="82">
        <f>SUM(C137:C139)</f>
        <v>573394</v>
      </c>
      <c r="D140" s="98">
        <f>IFERROR(((B140/C140)-1)*100,IF(B140+C140&lt;&gt;0,100,0))</f>
        <v>2.7609287854424736</v>
      </c>
      <c r="E140" s="82">
        <f>SUM(E137:E139)</f>
        <v>2728351</v>
      </c>
      <c r="F140" s="82">
        <f>SUM(F137:F139)</f>
        <v>2682371</v>
      </c>
      <c r="G140" s="98">
        <f>IFERROR(((E140/F140)-1)*100,IF(E140+F140&lt;&gt;0,100,0))</f>
        <v>1.7141551261924626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26042</v>
      </c>
      <c r="C143" s="66">
        <v>22140</v>
      </c>
      <c r="D143" s="98">
        <f>IFERROR(((B143/C143)-1)*100,)</f>
        <v>17.624209575429095</v>
      </c>
      <c r="E143" s="66">
        <v>72442</v>
      </c>
      <c r="F143" s="66">
        <v>60821</v>
      </c>
      <c r="G143" s="98">
        <f>IFERROR(((E143/F143)-1)*100,)</f>
        <v>19.106887423751662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26042</v>
      </c>
      <c r="C145" s="82">
        <f>SUM(C143:C144)</f>
        <v>22140</v>
      </c>
      <c r="D145" s="98">
        <f>IFERROR(((B145/C145)-1)*100,)</f>
        <v>17.624209575429095</v>
      </c>
      <c r="E145" s="82">
        <f>SUM(E143:E144)</f>
        <v>72442</v>
      </c>
      <c r="F145" s="82">
        <f>SUM(F143:F144)</f>
        <v>60821</v>
      </c>
      <c r="G145" s="98">
        <f>IFERROR(((E145/F145)-1)*100,)</f>
        <v>19.106887423751662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958914.01249999995</v>
      </c>
      <c r="G148" s="98">
        <f>IFERROR(((E148/F148)-1)*100,IF(E148+F148&lt;&gt;0,100,0))</f>
        <v>-100</v>
      </c>
    </row>
    <row r="149" spans="1:7" s="32" customFormat="1" x14ac:dyDescent="0.2">
      <c r="A149" s="79" t="s">
        <v>72</v>
      </c>
      <c r="B149" s="67">
        <v>55527494.840910003</v>
      </c>
      <c r="C149" s="66">
        <v>55914905.420060001</v>
      </c>
      <c r="D149" s="98">
        <f>IFERROR(((B149/C149)-1)*100,IF(B149+C149&lt;&gt;0,100,0))</f>
        <v>-0.6928574344167826</v>
      </c>
      <c r="E149" s="66">
        <v>254511579.27434999</v>
      </c>
      <c r="F149" s="66">
        <v>250703610.88062</v>
      </c>
      <c r="G149" s="98">
        <f>IFERROR(((E149/F149)-1)*100,IF(E149+F149&lt;&gt;0,100,0))</f>
        <v>1.5189124641460605</v>
      </c>
    </row>
    <row r="150" spans="1:7" s="32" customFormat="1" x14ac:dyDescent="0.2">
      <c r="A150" s="79" t="s">
        <v>74</v>
      </c>
      <c r="B150" s="67">
        <v>1054696.3899999999</v>
      </c>
      <c r="C150" s="66">
        <v>3146276.78</v>
      </c>
      <c r="D150" s="98">
        <f>IFERROR(((B150/C150)-1)*100,IF(B150+C150&lt;&gt;0,100,0))</f>
        <v>-66.477952712094208</v>
      </c>
      <c r="E150" s="66">
        <v>24825966.050000001</v>
      </c>
      <c r="F150" s="66">
        <v>28607584.100000001</v>
      </c>
      <c r="G150" s="98">
        <f>IFERROR(((E150/F150)-1)*100,IF(E150+F150&lt;&gt;0,100,0))</f>
        <v>-13.218935359172812</v>
      </c>
    </row>
    <row r="151" spans="1:7" s="16" customFormat="1" ht="12" x14ac:dyDescent="0.2">
      <c r="A151" s="81" t="s">
        <v>34</v>
      </c>
      <c r="B151" s="82">
        <f>SUM(B148:B150)</f>
        <v>56582191.230910003</v>
      </c>
      <c r="C151" s="82">
        <f>SUM(C148:C150)</f>
        <v>59061182.200060003</v>
      </c>
      <c r="D151" s="98">
        <f>IFERROR(((B151/C151)-1)*100,IF(B151+C151&lt;&gt;0,100,0))</f>
        <v>-4.1973270374995657</v>
      </c>
      <c r="E151" s="82">
        <f>SUM(E148:E150)</f>
        <v>279337545.32435</v>
      </c>
      <c r="F151" s="82">
        <f>SUM(F148:F150)</f>
        <v>280270108.99312001</v>
      </c>
      <c r="G151" s="98">
        <f>IFERROR(((E151/F151)-1)*100,IF(E151+F151&lt;&gt;0,100,0))</f>
        <v>-0.33273746962181328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63776.843000000001</v>
      </c>
      <c r="C154" s="66">
        <v>43888.027869999998</v>
      </c>
      <c r="D154" s="98">
        <f>IFERROR(((B154/C154)-1)*100,IF(B154+C154&lt;&gt;0,100,0))</f>
        <v>45.317176677230364</v>
      </c>
      <c r="E154" s="66">
        <v>165455.693</v>
      </c>
      <c r="F154" s="66">
        <v>131449.49228999999</v>
      </c>
      <c r="G154" s="98">
        <f>IFERROR(((E154/F154)-1)*100,IF(E154+F154&lt;&gt;0,100,0))</f>
        <v>25.870165123937138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63776.843000000001</v>
      </c>
      <c r="C156" s="82">
        <f>SUM(C154:C155)</f>
        <v>43888.027869999998</v>
      </c>
      <c r="D156" s="98">
        <f>IFERROR(((B156/C156)-1)*100,IF(B156+C156&lt;&gt;0,100,0))</f>
        <v>45.317176677230364</v>
      </c>
      <c r="E156" s="82">
        <f>SUM(E154:E155)</f>
        <v>165455.693</v>
      </c>
      <c r="F156" s="82">
        <f>SUM(F154:F155)</f>
        <v>131449.49228999999</v>
      </c>
      <c r="G156" s="98">
        <f>IFERROR(((E156/F156)-1)*100,IF(E156+F156&lt;&gt;0,100,0))</f>
        <v>25.870165123937138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50001</v>
      </c>
      <c r="D159" s="98">
        <f>IFERROR(((B159/C159)-1)*100,IF(B159+C159&lt;&gt;0,100,0))</f>
        <v>-99.570008599828014</v>
      </c>
      <c r="E159" s="78"/>
      <c r="F159" s="78"/>
      <c r="G159" s="65"/>
    </row>
    <row r="160" spans="1:7" s="16" customFormat="1" ht="12" x14ac:dyDescent="0.2">
      <c r="A160" s="79" t="s">
        <v>72</v>
      </c>
      <c r="B160" s="67">
        <v>1072892</v>
      </c>
      <c r="C160" s="66">
        <v>1010989</v>
      </c>
      <c r="D160" s="98">
        <f>IFERROR(((B160/C160)-1)*100,IF(B160+C160&lt;&gt;0,100,0))</f>
        <v>6.1230141969892848</v>
      </c>
      <c r="E160" s="78"/>
      <c r="F160" s="78"/>
      <c r="G160" s="65"/>
    </row>
    <row r="161" spans="1:7" s="16" customFormat="1" ht="12" x14ac:dyDescent="0.2">
      <c r="A161" s="79" t="s">
        <v>74</v>
      </c>
      <c r="B161" s="67">
        <v>1702</v>
      </c>
      <c r="C161" s="66">
        <v>2251</v>
      </c>
      <c r="D161" s="98">
        <f>IFERROR(((B161/C161)-1)*100,IF(B161+C161&lt;&gt;0,100,0))</f>
        <v>-24.389160373167485</v>
      </c>
      <c r="E161" s="78"/>
      <c r="F161" s="78"/>
      <c r="G161" s="65"/>
    </row>
    <row r="162" spans="1:7" s="28" customFormat="1" ht="12" x14ac:dyDescent="0.2">
      <c r="A162" s="81" t="s">
        <v>34</v>
      </c>
      <c r="B162" s="82">
        <f>SUM(B159:B161)</f>
        <v>1074809</v>
      </c>
      <c r="C162" s="82">
        <f>SUM(C159:C161)</f>
        <v>1063241</v>
      </c>
      <c r="D162" s="98">
        <f>IFERROR(((B162/C162)-1)*100,IF(B162+C162&lt;&gt;0,100,0))</f>
        <v>1.0879941612484956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120839</v>
      </c>
      <c r="C165" s="66">
        <v>134332</v>
      </c>
      <c r="D165" s="98">
        <f>IFERROR(((B165/C165)-1)*100,IF(B165+C165&lt;&gt;0,100,0))</f>
        <v>-10.044516570884078</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120839</v>
      </c>
      <c r="C167" s="82">
        <f>SUM(C165:C166)</f>
        <v>134332</v>
      </c>
      <c r="D167" s="98">
        <f>IFERROR(((B167/C167)-1)*100,IF(B167+C167&lt;&gt;0,100,0))</f>
        <v>-10.044516570884078</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8384</v>
      </c>
      <c r="C175" s="113">
        <v>11143</v>
      </c>
      <c r="D175" s="111">
        <f>IFERROR(((B175/C175)-1)*100,IF(B175+C175&lt;&gt;0,100,0))</f>
        <v>-24.759938975141349</v>
      </c>
      <c r="E175" s="113">
        <v>38823</v>
      </c>
      <c r="F175" s="113">
        <v>49302</v>
      </c>
      <c r="G175" s="111">
        <f>IFERROR(((E175/F175)-1)*100,IF(E175+F175&lt;&gt;0,100,0))</f>
        <v>-21.254715833029081</v>
      </c>
    </row>
    <row r="176" spans="1:7" x14ac:dyDescent="0.2">
      <c r="A176" s="101" t="s">
        <v>32</v>
      </c>
      <c r="B176" s="112">
        <v>47559</v>
      </c>
      <c r="C176" s="113">
        <v>67172</v>
      </c>
      <c r="D176" s="111">
        <f t="shared" ref="D176:D178" si="5">IFERROR(((B176/C176)-1)*100,IF(B176+C176&lt;&gt;0,100,0))</f>
        <v>-29.198177812183644</v>
      </c>
      <c r="E176" s="113">
        <v>237946</v>
      </c>
      <c r="F176" s="113">
        <v>294303</v>
      </c>
      <c r="G176" s="111">
        <f>IFERROR(((E176/F176)-1)*100,IF(E176+F176&lt;&gt;0,100,0))</f>
        <v>-19.149312103512361</v>
      </c>
    </row>
    <row r="177" spans="1:7" x14ac:dyDescent="0.2">
      <c r="A177" s="101" t="s">
        <v>92</v>
      </c>
      <c r="B177" s="112">
        <v>17013088</v>
      </c>
      <c r="C177" s="113">
        <v>21826421</v>
      </c>
      <c r="D177" s="111">
        <f t="shared" si="5"/>
        <v>-22.052781809715849</v>
      </c>
      <c r="E177" s="113">
        <v>83734463</v>
      </c>
      <c r="F177" s="113">
        <v>95262405</v>
      </c>
      <c r="G177" s="111">
        <f>IFERROR(((E177/F177)-1)*100,IF(E177+F177&lt;&gt;0,100,0))</f>
        <v>-12.101250225626782</v>
      </c>
    </row>
    <row r="178" spans="1:7" x14ac:dyDescent="0.2">
      <c r="A178" s="101" t="s">
        <v>93</v>
      </c>
      <c r="B178" s="112">
        <v>106748</v>
      </c>
      <c r="C178" s="113">
        <v>121412</v>
      </c>
      <c r="D178" s="111">
        <f t="shared" si="5"/>
        <v>-12.077883569993087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350</v>
      </c>
      <c r="C181" s="113">
        <v>313</v>
      </c>
      <c r="D181" s="111">
        <f t="shared" ref="D181:D184" si="6">IFERROR(((B181/C181)-1)*100,IF(B181+C181&lt;&gt;0,100,0))</f>
        <v>11.82108626198084</v>
      </c>
      <c r="E181" s="113">
        <v>1800</v>
      </c>
      <c r="F181" s="113">
        <v>2628</v>
      </c>
      <c r="G181" s="111">
        <f t="shared" ref="G181" si="7">IFERROR(((E181/F181)-1)*100,IF(E181+F181&lt;&gt;0,100,0))</f>
        <v>-31.506849315068497</v>
      </c>
    </row>
    <row r="182" spans="1:7" x14ac:dyDescent="0.2">
      <c r="A182" s="101" t="s">
        <v>32</v>
      </c>
      <c r="B182" s="112">
        <v>3511</v>
      </c>
      <c r="C182" s="113">
        <v>4654</v>
      </c>
      <c r="D182" s="111">
        <f t="shared" si="6"/>
        <v>-24.559518693596903</v>
      </c>
      <c r="E182" s="113">
        <v>21605</v>
      </c>
      <c r="F182" s="113">
        <v>29803</v>
      </c>
      <c r="G182" s="111">
        <f t="shared" ref="G182" si="8">IFERROR(((E182/F182)-1)*100,IF(E182+F182&lt;&gt;0,100,0))</f>
        <v>-27.507297923027885</v>
      </c>
    </row>
    <row r="183" spans="1:7" x14ac:dyDescent="0.2">
      <c r="A183" s="101" t="s">
        <v>92</v>
      </c>
      <c r="B183" s="112">
        <v>39806</v>
      </c>
      <c r="C183" s="113">
        <v>74112</v>
      </c>
      <c r="D183" s="111">
        <f t="shared" si="6"/>
        <v>-46.289399827288428</v>
      </c>
      <c r="E183" s="113">
        <v>269746</v>
      </c>
      <c r="F183" s="113">
        <v>620427</v>
      </c>
      <c r="G183" s="111">
        <f t="shared" ref="G183" si="9">IFERROR(((E183/F183)-1)*100,IF(E183+F183&lt;&gt;0,100,0))</f>
        <v>-56.522524003629762</v>
      </c>
    </row>
    <row r="184" spans="1:7" x14ac:dyDescent="0.2">
      <c r="A184" s="101" t="s">
        <v>93</v>
      </c>
      <c r="B184" s="112">
        <v>34495</v>
      </c>
      <c r="C184" s="113">
        <v>56439</v>
      </c>
      <c r="D184" s="111">
        <f t="shared" si="6"/>
        <v>-38.880915678874537</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2022-02-07T06:19:23Z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