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904C9E3A-8BBF-4665-ACE6-376E13E42E4D}" xr6:coauthVersionLast="47" xr6:coauthVersionMax="47" xr10:uidLastSave="{00000000-0000-0000-0000-000000000000}"/>
  <bookViews>
    <workbookView xWindow="2730" yWindow="273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<sst xmlns="http://schemas.openxmlformats.org/spreadsheetml/2006/main" count="270" uniqueCount="102">
  <si>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</si>
  <si>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</si>
  <si>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</si>
  <si>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</si>
  <si>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</si>
  <si>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</si>
  <si>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</si>
  <si>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</si>
  <si>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</si>
  <si>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</si>
  <si>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</si>
  <si>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</si>
  <si>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</si>
  <si>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</si>
  <si>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</si>
  <si>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</si>
  <si>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</si>
  <si>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</si>
  <si>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</si>
  <si>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</si>
  <si>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</si>
  <si>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</si>
  <si>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</si>
  <si>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</si>
  <si>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</si>
  <si>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</si>
  <si>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</si>
  <si>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</si>
  <si>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</si>
  <si>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</si>
  <si>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</si>
  <si>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</si>
  <si>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</si>
  <si>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</si>
  <si>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</si>
  <si>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</si>
  <si>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</si>
  <si>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</si>
  <si>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</si>
  <si>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</si>
  <si>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</si>
  <si>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</si>
  <si>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</si>
  <si>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</si>
  <si>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</si>
  <si>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</si>
  <si>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</si>
  <si>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</si>
  <si>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</si>
  <si>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</si>
  <si>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</si>
  <si>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</si>
  <si>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</si>
  <si>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</si>
  <si>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</si>
  <si>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</si>
  <si>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</si>
  <si>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</si>
  <si>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</si>
  <si>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</si>
  <si>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</si>
  <si>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</si>
  <si>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</si>
  <si>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</si>
  <si>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</si>
  <si>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</si>
  <si>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</si>
  <si>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</si>
  <si>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</si>
  <si>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</si>
  <si>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</si>
  <si>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</si>
  <si>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</si>
  <si>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</si>
  <si>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</si>
  <si>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</si>
  <si>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</si>
  <si>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</si>
  <si>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</si>
  <si>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</si>
  <si>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</si>
  <si>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</si>
  <si>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</si>
  <si>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</si>
  <si>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</si>
  <si>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</si>
  <si>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</si>
  <si>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</si>
  <si>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</si>
  <si>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</si>
  <si>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</si>
  <si>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</si>
  <si>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</si>
  <si>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</si>
  <si>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</si>
  <si>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</si>
  <si>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</si>
  <si>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</si>
  <si>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</si>
  <si>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25 March 2022</t>
  </si>
  <si>
    <t>25.03.2022</t>
  </si>
  <si>
    <t>26.03.2021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</si>
</sst>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1463360</v>
      </c>
      <c r="C11" s="67">
        <v>1614417</v>
      </c>
      <c r="D11" s="98">
        <f>IFERROR(((B11/C11)-1)*100,IF(B11+C11&lt;&gt;0,100,0))</f>
        <v>-9.3567523136835149</v>
      </c>
      <c r="E11" s="67">
        <v>20185587</v>
      </c>
      <c r="F11" s="67">
        <v>20348342</v>
      </c>
      <c r="G11" s="98">
        <f>IFERROR(((E11/F11)-1)*100,IF(E11+F11&lt;&gt;0,100,0))</f>
        <v>-0.79984403643303947</v>
      </c>
    </row>
    <row r="12" spans="1:7" s="16" customFormat="1" ht="12" x14ac:dyDescent="0.2">
      <c r="A12" s="64" t="s">
        <v>9</v>
      </c>
      <c r="B12" s="67">
        <v>1406764.15</v>
      </c>
      <c r="C12" s="67">
        <v>1891248.23</v>
      </c>
      <c r="D12" s="98">
        <f>IFERROR(((B12/C12)-1)*100,IF(B12+C12&lt;&gt;0,100,0))</f>
        <v>-25.617159731591666</v>
      </c>
      <c r="E12" s="67">
        <v>20606459.482000001</v>
      </c>
      <c r="F12" s="67">
        <v>34941539.579999998</v>
      </c>
      <c r="G12" s="98">
        <f>IFERROR(((E12/F12)-1)*100,IF(E12+F12&lt;&gt;0,100,0))</f>
        <v>-41.025897170842406</v>
      </c>
    </row>
    <row r="13" spans="1:7" s="16" customFormat="1" ht="12" x14ac:dyDescent="0.2">
      <c r="A13" s="64" t="s">
        <v>10</v>
      </c>
      <c r="B13" s="67">
        <v>102400378.233496</v>
      </c>
      <c r="C13" s="67">
        <v>101880724.483834</v>
      </c>
      <c r="D13" s="98">
        <f>IFERROR(((B13/C13)-1)*100,IF(B13+C13&lt;&gt;0,100,0))</f>
        <v>0.51006090925909131</v>
      </c>
      <c r="E13" s="67">
        <v>1541038519.67328</v>
      </c>
      <c r="F13" s="67">
        <v>1430441879.4425299</v>
      </c>
      <c r="G13" s="98">
        <f>IFERROR(((E13/F13)-1)*100,IF(E13+F13&lt;&gt;0,100,0))</f>
        <v>7.7316416570417879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299</v>
      </c>
      <c r="C16" s="67">
        <v>318</v>
      </c>
      <c r="D16" s="98">
        <f>IFERROR(((B16/C16)-1)*100,IF(B16+C16&lt;&gt;0,100,0))</f>
        <v>-5.9748427672955966</v>
      </c>
      <c r="E16" s="67">
        <v>4785</v>
      </c>
      <c r="F16" s="67">
        <v>4027</v>
      </c>
      <c r="G16" s="98">
        <f>IFERROR(((E16/F16)-1)*100,IF(E16+F16&lt;&gt;0,100,0))</f>
        <v>18.822945120437051</v>
      </c>
    </row>
    <row r="17" spans="1:7" s="16" customFormat="1" ht="12" x14ac:dyDescent="0.2">
      <c r="A17" s="64" t="s">
        <v>9</v>
      </c>
      <c r="B17" s="67">
        <v>168859.55100000001</v>
      </c>
      <c r="C17" s="67">
        <v>116693.814</v>
      </c>
      <c r="D17" s="98">
        <f>IFERROR(((B17/C17)-1)*100,IF(B17+C17&lt;&gt;0,100,0))</f>
        <v>44.703086832006363</v>
      </c>
      <c r="E17" s="67">
        <v>2052031.1640000001</v>
      </c>
      <c r="F17" s="67">
        <v>3517877.1260000002</v>
      </c>
      <c r="G17" s="98">
        <f>IFERROR(((E17/F17)-1)*100,IF(E17+F17&lt;&gt;0,100,0))</f>
        <v>-41.668481004245287</v>
      </c>
    </row>
    <row r="18" spans="1:7" s="16" customFormat="1" ht="12" x14ac:dyDescent="0.2">
      <c r="A18" s="64" t="s">
        <v>10</v>
      </c>
      <c r="B18" s="67">
        <v>11590264.511146899</v>
      </c>
      <c r="C18" s="67">
        <v>6554560.82082457</v>
      </c>
      <c r="D18" s="98">
        <f>IFERROR(((B18/C18)-1)*100,IF(B18+C18&lt;&gt;0,100,0))</f>
        <v>76.82747674448818</v>
      </c>
      <c r="E18" s="67">
        <v>129485860.02119599</v>
      </c>
      <c r="F18" s="67">
        <v>94562469.155815393</v>
      </c>
      <c r="G18" s="98">
        <f>IFERROR(((E18/F18)-1)*100,IF(E18+F18&lt;&gt;0,100,0))</f>
        <v>36.931555591928912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17644816.533799998</v>
      </c>
      <c r="C24" s="66">
        <v>21136064.345830001</v>
      </c>
      <c r="D24" s="65">
        <f>B24-C24</f>
        <v>-3491247.8120300025</v>
      </c>
      <c r="E24" s="67">
        <v>249040618.08469999</v>
      </c>
      <c r="F24" s="67">
        <v>275197161.84079999</v>
      </c>
      <c r="G24" s="65">
        <f>E24-F24</f>
        <v>-26156543.756099999</v>
      </c>
    </row>
    <row r="25" spans="1:7" s="16" customFormat="1" ht="12" x14ac:dyDescent="0.2">
      <c r="A25" s="68" t="s">
        <v>15</v>
      </c>
      <c r="B25" s="66">
        <v>15924076.759190001</v>
      </c>
      <c r="C25" s="66">
        <v>20658394.234220002</v>
      </c>
      <c r="D25" s="65">
        <f>B25-C25</f>
        <v>-4734317.4750300013</v>
      </c>
      <c r="E25" s="67">
        <v>221088375.63874999</v>
      </c>
      <c r="F25" s="67">
        <v>284504841.85956001</v>
      </c>
      <c r="G25" s="65">
        <f>E25-F25</f>
        <v>-63416466.220810026</v>
      </c>
    </row>
    <row r="26" spans="1:7" s="28" customFormat="1" ht="12" x14ac:dyDescent="0.2">
      <c r="A26" s="69" t="s">
        <v>16</v>
      </c>
      <c r="B26" s="70">
        <f>B24-B25</f>
        <v>1720739.7746099979</v>
      </c>
      <c r="C26" s="70">
        <f>C24-C25</f>
        <v>477670.11160999909</v>
      </c>
      <c r="D26" s="70"/>
      <c r="E26" s="70">
        <f>E24-E25</f>
        <v>27952242.445950001</v>
      </c>
      <c r="F26" s="70">
        <f>F24-F25</f>
        <v>-9307680.0187600255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74324.672436399997</v>
      </c>
      <c r="C33" s="132">
        <v>66833.986184790003</v>
      </c>
      <c r="D33" s="98">
        <f t="shared" ref="D33:D42" si="0">IFERROR(((B33/C33)-1)*100,IF(B33+C33&lt;&gt;0,100,0))</f>
        <v>11.207899871330307</v>
      </c>
      <c r="E33" s="64"/>
      <c r="F33" s="132">
        <v>76084.61</v>
      </c>
      <c r="G33" s="132">
        <v>74111.039999999994</v>
      </c>
    </row>
    <row r="34" spans="1:7" s="16" customFormat="1" ht="12" x14ac:dyDescent="0.2">
      <c r="A34" s="64" t="s">
        <v>23</v>
      </c>
      <c r="B34" s="132">
        <v>82719.930402069993</v>
      </c>
      <c r="C34" s="132">
        <v>69421.476507119994</v>
      </c>
      <c r="D34" s="98">
        <f t="shared" si="0"/>
        <v>19.156109267693378</v>
      </c>
      <c r="E34" s="64"/>
      <c r="F34" s="132">
        <v>83542.149999999994</v>
      </c>
      <c r="G34" s="132">
        <v>82172.179999999993</v>
      </c>
    </row>
    <row r="35" spans="1:7" s="16" customFormat="1" ht="12" x14ac:dyDescent="0.2">
      <c r="A35" s="64" t="s">
        <v>24</v>
      </c>
      <c r="B35" s="132">
        <v>67450.678098710006</v>
      </c>
      <c r="C35" s="132">
        <v>53102.328210239997</v>
      </c>
      <c r="D35" s="98">
        <f t="shared" si="0"/>
        <v>27.02018983360346</v>
      </c>
      <c r="E35" s="64"/>
      <c r="F35" s="132">
        <v>68223.41</v>
      </c>
      <c r="G35" s="132">
        <v>66917.39</v>
      </c>
    </row>
    <row r="36" spans="1:7" s="16" customFormat="1" ht="12" x14ac:dyDescent="0.2">
      <c r="A36" s="64" t="s">
        <v>25</v>
      </c>
      <c r="B36" s="132">
        <v>67578.276907129999</v>
      </c>
      <c r="C36" s="132">
        <v>61244.267232259997</v>
      </c>
      <c r="D36" s="98">
        <f t="shared" si="0"/>
        <v>10.342208276979115</v>
      </c>
      <c r="E36" s="64"/>
      <c r="F36" s="132">
        <v>69439.7</v>
      </c>
      <c r="G36" s="132">
        <v>67373.929999999993</v>
      </c>
    </row>
    <row r="37" spans="1:7" s="16" customFormat="1" ht="12" x14ac:dyDescent="0.2">
      <c r="A37" s="64" t="s">
        <v>79</v>
      </c>
      <c r="B37" s="132">
        <v>82078.121609950002</v>
      </c>
      <c r="C37" s="132">
        <v>67490.770064099997</v>
      </c>
      <c r="D37" s="98">
        <f t="shared" si="0"/>
        <v>21.613846651913327</v>
      </c>
      <c r="E37" s="64"/>
      <c r="F37" s="132">
        <v>84760.82</v>
      </c>
      <c r="G37" s="132">
        <v>80692.990000000005</v>
      </c>
    </row>
    <row r="38" spans="1:7" s="16" customFormat="1" ht="12" x14ac:dyDescent="0.2">
      <c r="A38" s="64" t="s">
        <v>26</v>
      </c>
      <c r="B38" s="132">
        <v>80214.901583640007</v>
      </c>
      <c r="C38" s="132">
        <v>87917.547221860004</v>
      </c>
      <c r="D38" s="98">
        <f t="shared" si="0"/>
        <v>-8.7612153450805081</v>
      </c>
      <c r="E38" s="64"/>
      <c r="F38" s="132">
        <v>83750.63</v>
      </c>
      <c r="G38" s="132">
        <v>79519.69</v>
      </c>
    </row>
    <row r="39" spans="1:7" s="16" customFormat="1" ht="12" x14ac:dyDescent="0.2">
      <c r="A39" s="64" t="s">
        <v>27</v>
      </c>
      <c r="B39" s="132">
        <v>17112.481221850001</v>
      </c>
      <c r="C39" s="132">
        <v>12147.014243199999</v>
      </c>
      <c r="D39" s="98">
        <f t="shared" si="0"/>
        <v>40.87808641065611</v>
      </c>
      <c r="E39" s="64"/>
      <c r="F39" s="132">
        <v>17222.849999999999</v>
      </c>
      <c r="G39" s="132">
        <v>16848.3</v>
      </c>
    </row>
    <row r="40" spans="1:7" s="16" customFormat="1" ht="12" x14ac:dyDescent="0.2">
      <c r="A40" s="64" t="s">
        <v>28</v>
      </c>
      <c r="B40" s="132">
        <v>85724.828738290002</v>
      </c>
      <c r="C40" s="132">
        <v>83125.879599649998</v>
      </c>
      <c r="D40" s="98">
        <f t="shared" si="0"/>
        <v>3.1265222709907281</v>
      </c>
      <c r="E40" s="64"/>
      <c r="F40" s="132">
        <v>88372.9</v>
      </c>
      <c r="G40" s="132">
        <v>85060.6</v>
      </c>
    </row>
    <row r="41" spans="1:7" s="16" customFormat="1" ht="12" x14ac:dyDescent="0.2">
      <c r="A41" s="64" t="s">
        <v>29</v>
      </c>
      <c r="B41" s="72"/>
      <c r="C41" s="72"/>
      <c r="D41" s="98">
        <f t="shared" si="0"/>
        <v>0</v>
      </c>
      <c r="E41" s="64"/>
      <c r="F41" s="72"/>
      <c r="G41" s="72"/>
    </row>
    <row r="42" spans="1:7" s="16" customFormat="1" ht="12" x14ac:dyDescent="0.2">
      <c r="A42" s="64" t="s">
        <v>78</v>
      </c>
      <c r="B42" s="132">
        <v>1350.029886</v>
      </c>
      <c r="C42" s="132">
        <v>1154.0849246800001</v>
      </c>
      <c r="D42" s="98">
        <f t="shared" si="0"/>
        <v>16.97838323070815</v>
      </c>
      <c r="E42" s="64"/>
      <c r="F42" s="132">
        <v>1382.4</v>
      </c>
      <c r="G42" s="132">
        <v>1342.56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21297.654892115799</v>
      </c>
      <c r="D48" s="72"/>
      <c r="E48" s="133">
        <v>19349.885946095299</v>
      </c>
      <c r="F48" s="72"/>
      <c r="G48" s="98">
        <f>IFERROR(((C48/E48)-1)*100,IF(C48+E48&lt;&gt;0,100,0))</f>
        <v>10.066048717013487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2451</v>
      </c>
      <c r="D54" s="75"/>
      <c r="E54" s="134">
        <v>1420173</v>
      </c>
      <c r="F54" s="134">
        <v>161616260.31200001</v>
      </c>
      <c r="G54" s="134">
        <v>9613006.4399999995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5447</v>
      </c>
      <c r="C68" s="66">
        <v>6288</v>
      </c>
      <c r="D68" s="98">
        <f>IFERROR(((B68/C68)-1)*100,IF(B68+C68&lt;&gt;0,100,0))</f>
        <v>-13.374681933842236</v>
      </c>
      <c r="E68" s="66">
        <v>77108</v>
      </c>
      <c r="F68" s="66">
        <v>88268</v>
      </c>
      <c r="G68" s="98">
        <f>IFERROR(((E68/F68)-1)*100,IF(E68+F68&lt;&gt;0,100,0))</f>
        <v>-12.643313545112612</v>
      </c>
    </row>
    <row r="69" spans="1:7" s="16" customFormat="1" ht="12" x14ac:dyDescent="0.2">
      <c r="A69" s="79" t="s">
        <v>54</v>
      </c>
      <c r="B69" s="67">
        <v>234910829.704</v>
      </c>
      <c r="C69" s="66">
        <v>190727191.26300001</v>
      </c>
      <c r="D69" s="98">
        <f>IFERROR(((B69/C69)-1)*100,IF(B69+C69&lt;&gt;0,100,0))</f>
        <v>23.165883243188802</v>
      </c>
      <c r="E69" s="66">
        <v>2486472023.737</v>
      </c>
      <c r="F69" s="66">
        <v>2773130799.651</v>
      </c>
      <c r="G69" s="98">
        <f>IFERROR(((E69/F69)-1)*100,IF(E69+F69&lt;&gt;0,100,0))</f>
        <v>-10.337008840335848</v>
      </c>
    </row>
    <row r="70" spans="1:7" s="62" customFormat="1" ht="12" x14ac:dyDescent="0.2">
      <c r="A70" s="79" t="s">
        <v>55</v>
      </c>
      <c r="B70" s="67">
        <v>242636882.99588999</v>
      </c>
      <c r="C70" s="66">
        <v>183416221.13756001</v>
      </c>
      <c r="D70" s="98">
        <f>IFERROR(((B70/C70)-1)*100,IF(B70+C70&lt;&gt;0,100,0))</f>
        <v>32.287581485999084</v>
      </c>
      <c r="E70" s="66">
        <v>2445170337.5033102</v>
      </c>
      <c r="F70" s="66">
        <v>2729652678.9228401</v>
      </c>
      <c r="G70" s="98">
        <f>IFERROR(((E70/F70)-1)*100,IF(E70+F70&lt;&gt;0,100,0))</f>
        <v>-10.421924504028501</v>
      </c>
    </row>
    <row r="71" spans="1:7" s="16" customFormat="1" ht="12" x14ac:dyDescent="0.2">
      <c r="A71" s="79" t="s">
        <v>94</v>
      </c>
      <c r="B71" s="98">
        <f>IFERROR(B69/B68/1000,)</f>
        <v>43.126643969891681</v>
      </c>
      <c r="C71" s="98">
        <f>IFERROR(C69/C68/1000,)</f>
        <v>30.331932452767177</v>
      </c>
      <c r="D71" s="98">
        <f>IFERROR(((B71/C71)-1)*100,IF(B71+C71&lt;&gt;0,100,0))</f>
        <v>42.182315739521044</v>
      </c>
      <c r="E71" s="98">
        <f>IFERROR(E69/E68/1000,)</f>
        <v>32.246615445051098</v>
      </c>
      <c r="F71" s="98">
        <f>IFERROR(F69/F68/1000,)</f>
        <v>31.417170431538043</v>
      </c>
      <c r="G71" s="98">
        <f>IFERROR(((E71/F71)-1)*100,IF(E71+F71&lt;&gt;0,100,0))</f>
        <v>2.6401009451838542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2430</v>
      </c>
      <c r="C74" s="66">
        <v>2792</v>
      </c>
      <c r="D74" s="98">
        <f>IFERROR(((B74/C74)-1)*100,IF(B74+C74&lt;&gt;0,100,0))</f>
        <v>-12.965616045845273</v>
      </c>
      <c r="E74" s="66">
        <v>32244</v>
      </c>
      <c r="F74" s="66">
        <v>33328</v>
      </c>
      <c r="G74" s="98">
        <f>IFERROR(((E74/F74)-1)*100,IF(E74+F74&lt;&gt;0,100,0))</f>
        <v>-3.252520403264525</v>
      </c>
    </row>
    <row r="75" spans="1:7" s="16" customFormat="1" ht="12" x14ac:dyDescent="0.2">
      <c r="A75" s="79" t="s">
        <v>54</v>
      </c>
      <c r="B75" s="67">
        <v>413661367.80000001</v>
      </c>
      <c r="C75" s="66">
        <v>413449375.93599999</v>
      </c>
      <c r="D75" s="98">
        <f>IFERROR(((B75/C75)-1)*100,IF(B75+C75&lt;&gt;0,100,0))</f>
        <v>5.12739591201683E-2</v>
      </c>
      <c r="E75" s="66">
        <v>6439433500.6619997</v>
      </c>
      <c r="F75" s="66">
        <v>5112503510.2629995</v>
      </c>
      <c r="G75" s="98">
        <f>IFERROR(((E75/F75)-1)*100,IF(E75+F75&lt;&gt;0,100,0))</f>
        <v>25.954603018565734</v>
      </c>
    </row>
    <row r="76" spans="1:7" s="16" customFormat="1" ht="12" x14ac:dyDescent="0.2">
      <c r="A76" s="79" t="s">
        <v>55</v>
      </c>
      <c r="B76" s="67">
        <v>380185236.16639</v>
      </c>
      <c r="C76" s="66">
        <v>390095915.14227998</v>
      </c>
      <c r="D76" s="98">
        <f>IFERROR(((B76/C76)-1)*100,IF(B76+C76&lt;&gt;0,100,0))</f>
        <v>-2.5405749179083892</v>
      </c>
      <c r="E76" s="66">
        <v>6147076007.2312098</v>
      </c>
      <c r="F76" s="66">
        <v>4967964785.0569897</v>
      </c>
      <c r="G76" s="98">
        <f>IFERROR(((E76/F76)-1)*100,IF(E76+F76&lt;&gt;0,100,0))</f>
        <v>23.734291066652435</v>
      </c>
    </row>
    <row r="77" spans="1:7" s="16" customFormat="1" ht="12" x14ac:dyDescent="0.2">
      <c r="A77" s="79" t="s">
        <v>94</v>
      </c>
      <c r="B77" s="98">
        <f>IFERROR(B75/B74/1000,)</f>
        <v>170.23101555555556</v>
      </c>
      <c r="C77" s="98">
        <f>IFERROR(C75/C74/1000,)</f>
        <v>148.08358736962748</v>
      </c>
      <c r="D77" s="98">
        <f>IFERROR(((B77/C77)-1)*100,IF(B77+C77&lt;&gt;0,100,0))</f>
        <v>14.956031643565249</v>
      </c>
      <c r="E77" s="98">
        <f>IFERROR(E75/E74/1000,)</f>
        <v>199.70951186769631</v>
      </c>
      <c r="F77" s="98">
        <f>IFERROR(F75/F74/1000,)</f>
        <v>153.39964925177026</v>
      </c>
      <c r="G77" s="98">
        <f>IFERROR(((E77/F77)-1)*100,IF(E77+F77&lt;&gt;0,100,0))</f>
        <v>30.189027707566041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133</v>
      </c>
      <c r="C80" s="66">
        <v>99</v>
      </c>
      <c r="D80" s="98">
        <f>IFERROR(((B80/C80)-1)*100,IF(B80+C80&lt;&gt;0,100,0))</f>
        <v>34.343434343434339</v>
      </c>
      <c r="E80" s="66">
        <v>2299</v>
      </c>
      <c r="F80" s="66">
        <v>2440</v>
      </c>
      <c r="G80" s="98">
        <f>IFERROR(((E80/F80)-1)*100,IF(E80+F80&lt;&gt;0,100,0))</f>
        <v>-5.7786885245901587</v>
      </c>
    </row>
    <row r="81" spans="1:7" s="16" customFormat="1" ht="12" x14ac:dyDescent="0.2">
      <c r="A81" s="79" t="s">
        <v>54</v>
      </c>
      <c r="B81" s="67">
        <v>16959865.482000001</v>
      </c>
      <c r="C81" s="66">
        <v>5139950.3130000001</v>
      </c>
      <c r="D81" s="98">
        <f>IFERROR(((B81/C81)-1)*100,IF(B81+C81&lt;&gt;0,100,0))</f>
        <v>229.96166206324961</v>
      </c>
      <c r="E81" s="66">
        <v>264580018.241</v>
      </c>
      <c r="F81" s="66">
        <v>185521301.579</v>
      </c>
      <c r="G81" s="98">
        <f>IFERROR(((E81/F81)-1)*100,IF(E81+F81&lt;&gt;0,100,0))</f>
        <v>42.614360717135582</v>
      </c>
    </row>
    <row r="82" spans="1:7" s="16" customFormat="1" ht="12" x14ac:dyDescent="0.2">
      <c r="A82" s="79" t="s">
        <v>55</v>
      </c>
      <c r="B82" s="67">
        <v>9505768.8854198009</v>
      </c>
      <c r="C82" s="66">
        <v>487516.31661975099</v>
      </c>
      <c r="D82" s="98">
        <f>IFERROR(((B82/C82)-1)*100,IF(B82+C82&lt;&gt;0,100,0))</f>
        <v>1849.8360488381427</v>
      </c>
      <c r="E82" s="66">
        <v>155515819.30358499</v>
      </c>
      <c r="F82" s="66">
        <v>67703646.0475225</v>
      </c>
      <c r="G82" s="98">
        <f>IFERROR(((E82/F82)-1)*100,IF(E82+F82&lt;&gt;0,100,0))</f>
        <v>129.7008039927797</v>
      </c>
    </row>
    <row r="83" spans="1:7" s="32" customFormat="1" x14ac:dyDescent="0.2">
      <c r="A83" s="79" t="s">
        <v>94</v>
      </c>
      <c r="B83" s="98">
        <f>IFERROR(B81/B80/1000,)</f>
        <v>127.51778557894737</v>
      </c>
      <c r="C83" s="98">
        <f>IFERROR(C81/C80/1000,)</f>
        <v>51.918690030303033</v>
      </c>
      <c r="D83" s="98">
        <f>IFERROR(((B83/C83)-1)*100,IF(B83+C83&lt;&gt;0,100,0))</f>
        <v>145.61056048317073</v>
      </c>
      <c r="E83" s="98">
        <f>IFERROR(E81/E80/1000,)</f>
        <v>115.08482742105262</v>
      </c>
      <c r="F83" s="98">
        <f>IFERROR(F81/F80/1000,)</f>
        <v>76.033320319262288</v>
      </c>
      <c r="G83" s="98">
        <f>IFERROR(((E83/F83)-1)*100,IF(E83+F83&lt;&gt;0,100,0))</f>
        <v>51.361043997307874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8010</v>
      </c>
      <c r="C86" s="64">
        <f>C68+C74+C80</f>
        <v>9179</v>
      </c>
      <c r="D86" s="98">
        <f>IFERROR(((B86/C86)-1)*100,IF(B86+C86&lt;&gt;0,100,0))</f>
        <v>-12.735592112430549</v>
      </c>
      <c r="E86" s="64">
        <f>E68+E74+E80</f>
        <v>111651</v>
      </c>
      <c r="F86" s="64">
        <f>F68+F74+F80</f>
        <v>124036</v>
      </c>
      <c r="G86" s="98">
        <f>IFERROR(((E86/F86)-1)*100,IF(E86+F86&lt;&gt;0,100,0))</f>
        <v>-9.9850043535747659</v>
      </c>
    </row>
    <row r="87" spans="1:7" s="62" customFormat="1" ht="12" x14ac:dyDescent="0.2">
      <c r="A87" s="79" t="s">
        <v>54</v>
      </c>
      <c r="B87" s="64">
        <f t="shared" ref="B87:C87" si="1">B69+B75+B81</f>
        <v>665532062.98599994</v>
      </c>
      <c r="C87" s="64">
        <f t="shared" si="1"/>
        <v>609316517.51199996</v>
      </c>
      <c r="D87" s="98">
        <f>IFERROR(((B87/C87)-1)*100,IF(B87+C87&lt;&gt;0,100,0))</f>
        <v>9.2260005856304126</v>
      </c>
      <c r="E87" s="64">
        <f t="shared" ref="E87:F87" si="2">E69+E75+E81</f>
        <v>9190485542.6399994</v>
      </c>
      <c r="F87" s="64">
        <f t="shared" si="2"/>
        <v>8071155611.493</v>
      </c>
      <c r="G87" s="98">
        <f>IFERROR(((E87/F87)-1)*100,IF(E87+F87&lt;&gt;0,100,0))</f>
        <v>13.868273454585832</v>
      </c>
    </row>
    <row r="88" spans="1:7" s="62" customFormat="1" ht="12" x14ac:dyDescent="0.2">
      <c r="A88" s="79" t="s">
        <v>55</v>
      </c>
      <c r="B88" s="64">
        <f t="shared" ref="B88:C88" si="3">B70+B76+B82</f>
        <v>632327888.04769981</v>
      </c>
      <c r="C88" s="64">
        <f t="shared" si="3"/>
        <v>573999652.59645975</v>
      </c>
      <c r="D88" s="98">
        <f>IFERROR(((B88/C88)-1)*100,IF(B88+C88&lt;&gt;0,100,0))</f>
        <v>10.161719643451894</v>
      </c>
      <c r="E88" s="64">
        <f t="shared" ref="E88:F88" si="4">E70+E76+E82</f>
        <v>8747762164.038105</v>
      </c>
      <c r="F88" s="64">
        <f t="shared" si="4"/>
        <v>7765321110.0273523</v>
      </c>
      <c r="G88" s="98">
        <f>IFERROR(((E88/F88)-1)*100,IF(E88+F88&lt;&gt;0,100,0))</f>
        <v>12.651647499059981</v>
      </c>
    </row>
    <row r="89" spans="1:7" s="63" customFormat="1" x14ac:dyDescent="0.2">
      <c r="A89" s="79" t="s">
        <v>95</v>
      </c>
      <c r="B89" s="98">
        <f>IFERROR((B75/B87)*100,IF(B75+B87&lt;&gt;0,100,0))</f>
        <v>62.154987085678805</v>
      </c>
      <c r="C89" s="98">
        <f>IFERROR((C75/C87)*100,IF(C75+C87&lt;&gt;0,100,0))</f>
        <v>67.854614810742831</v>
      </c>
      <c r="D89" s="98">
        <f>IFERROR(((B89/C89)-1)*100,IF(B89+C89&lt;&gt;0,100,0))</f>
        <v>-8.3997643210578676</v>
      </c>
      <c r="E89" s="98">
        <f>IFERROR((E75/E87)*100,IF(E75+E87&lt;&gt;0,100,0))</f>
        <v>70.06630357869264</v>
      </c>
      <c r="F89" s="98">
        <f>IFERROR((F75/F87)*100,IF(F75+F87&lt;&gt;0,100,0))</f>
        <v>63.342893587418892</v>
      </c>
      <c r="G89" s="98">
        <f>IFERROR(((E89/F89)-1)*100,IF(E89+F89&lt;&gt;0,100,0))</f>
        <v>10.614308268053518</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52335550.093000002</v>
      </c>
      <c r="C97" s="135">
        <v>40246800.822999999</v>
      </c>
      <c r="D97" s="65">
        <f>B97-C97</f>
        <v>12088749.270000003</v>
      </c>
      <c r="E97" s="135">
        <v>773794899.98399997</v>
      </c>
      <c r="F97" s="135">
        <v>821981174.796</v>
      </c>
      <c r="G97" s="80">
        <f>E97-F97</f>
        <v>-48186274.812000036</v>
      </c>
    </row>
    <row r="98" spans="1:7" s="62" customFormat="1" ht="13.5" x14ac:dyDescent="0.2">
      <c r="A98" s="114" t="s">
        <v>88</v>
      </c>
      <c r="B98" s="66">
        <v>46050286.623000003</v>
      </c>
      <c r="C98" s="135">
        <v>46093175.136</v>
      </c>
      <c r="D98" s="65">
        <f>B98-C98</f>
        <v>-42888.512999996543</v>
      </c>
      <c r="E98" s="135">
        <v>755271857.329</v>
      </c>
      <c r="F98" s="135">
        <v>809891228.63</v>
      </c>
      <c r="G98" s="80">
        <f>E98-F98</f>
        <v>-54619371.300999999</v>
      </c>
    </row>
    <row r="99" spans="1:7" s="62" customFormat="1" ht="12" x14ac:dyDescent="0.2">
      <c r="A99" s="115" t="s">
        <v>16</v>
      </c>
      <c r="B99" s="65">
        <f>B97-B98</f>
        <v>6285263.4699999988</v>
      </c>
      <c r="C99" s="65">
        <f>C97-C98</f>
        <v>-5846374.313000001</v>
      </c>
      <c r="D99" s="82"/>
      <c r="E99" s="65">
        <f>E97-E98</f>
        <v>18523042.654999971</v>
      </c>
      <c r="F99" s="82">
        <f>F97-F98</f>
        <v>12089946.166000009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22256102.982000001</v>
      </c>
      <c r="C102" s="135">
        <v>22049770.311999999</v>
      </c>
      <c r="D102" s="65">
        <f>B102-C102</f>
        <v>206332.67000000179</v>
      </c>
      <c r="E102" s="135">
        <v>301530007.32800001</v>
      </c>
      <c r="F102" s="135">
        <v>326169024.96899998</v>
      </c>
      <c r="G102" s="80">
        <f>E102-F102</f>
        <v>-24639017.640999973</v>
      </c>
    </row>
    <row r="103" spans="1:7" s="16" customFormat="1" ht="13.5" x14ac:dyDescent="0.2">
      <c r="A103" s="79" t="s">
        <v>88</v>
      </c>
      <c r="B103" s="66">
        <v>18806019.517999999</v>
      </c>
      <c r="C103" s="135">
        <v>20816386.965999998</v>
      </c>
      <c r="D103" s="65">
        <f>B103-C103</f>
        <v>-2010367.4479999989</v>
      </c>
      <c r="E103" s="135">
        <v>346020581.74299997</v>
      </c>
      <c r="F103" s="135">
        <v>356093029.88</v>
      </c>
      <c r="G103" s="80">
        <f>E103-F103</f>
        <v>-10072448.137000024</v>
      </c>
    </row>
    <row r="104" spans="1:7" s="28" customFormat="1" ht="12" x14ac:dyDescent="0.2">
      <c r="A104" s="81" t="s">
        <v>16</v>
      </c>
      <c r="B104" s="65">
        <f>B102-B103</f>
        <v>3450083.4640000015</v>
      </c>
      <c r="C104" s="65">
        <f>C102-C103</f>
        <v>1233383.3460000008</v>
      </c>
      <c r="D104" s="82"/>
      <c r="E104" s="65">
        <f>E102-E103</f>
        <v>-44490574.414999962</v>
      </c>
      <c r="F104" s="82">
        <f>F102-F103</f>
        <v>-29924004.911000013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832.39586106077502</v>
      </c>
      <c r="C111" s="136">
        <v>743.69064517590095</v>
      </c>
      <c r="D111" s="98">
        <f>IFERROR(((B111/C111)-1)*100,IF(B111+C111&lt;&gt;0,100,0))</f>
        <v>11.927703603679607</v>
      </c>
      <c r="E111" s="84"/>
      <c r="F111" s="137">
        <v>832.86285278560001</v>
      </c>
      <c r="G111" s="137">
        <v>824.33638038325398</v>
      </c>
    </row>
    <row r="112" spans="1:7" s="16" customFormat="1" ht="12" x14ac:dyDescent="0.2">
      <c r="A112" s="79" t="s">
        <v>50</v>
      </c>
      <c r="B112" s="137">
        <v>820.95585125307002</v>
      </c>
      <c r="C112" s="136">
        <v>735.14411420381805</v>
      </c>
      <c r="D112" s="98">
        <f>IFERROR(((B112/C112)-1)*100,IF(B112+C112&lt;&gt;0,100,0))</f>
        <v>11.672777539977798</v>
      </c>
      <c r="E112" s="84"/>
      <c r="F112" s="137">
        <v>821.42773736739798</v>
      </c>
      <c r="G112" s="137">
        <v>813.003323014476</v>
      </c>
    </row>
    <row r="113" spans="1:7" s="16" customFormat="1" ht="12" x14ac:dyDescent="0.2">
      <c r="A113" s="79" t="s">
        <v>51</v>
      </c>
      <c r="B113" s="137">
        <v>886.95292066996706</v>
      </c>
      <c r="C113" s="136">
        <v>777.27524674532901</v>
      </c>
      <c r="D113" s="98">
        <f>IFERROR(((B113/C113)-1)*100,IF(B113+C113&lt;&gt;0,100,0))</f>
        <v>14.110532193568414</v>
      </c>
      <c r="E113" s="84"/>
      <c r="F113" s="137">
        <v>887.309754419456</v>
      </c>
      <c r="G113" s="137">
        <v>878.41264821779203</v>
      </c>
    </row>
    <row r="114" spans="1:7" s="28" customFormat="1" ht="12" x14ac:dyDescent="0.2">
      <c r="A114" s="81" t="s">
        <v>52</v>
      </c>
      <c r="B114" s="85"/>
      <c r="C114" s="84"/>
      <c r="D114" s="86"/>
      <c r="E114" s="84"/>
      <c r="F114" s="71"/>
      <c r="G114" s="71"/>
    </row>
    <row r="115" spans="1:7" s="16" customFormat="1" ht="12" x14ac:dyDescent="0.2">
      <c r="A115" s="79" t="s">
        <v>56</v>
      </c>
      <c r="B115" s="137">
        <v>620.86169818340602</v>
      </c>
      <c r="C115" s="136">
        <v>587.72422278810302</v>
      </c>
      <c r="D115" s="98">
        <f>IFERROR(((B115/C115)-1)*100,IF(B115+C115&lt;&gt;0,100,0))</f>
        <v>5.6382694655840782</v>
      </c>
      <c r="E115" s="84"/>
      <c r="F115" s="137">
        <v>620.86169818340602</v>
      </c>
      <c r="G115" s="137">
        <v>620.28132236894498</v>
      </c>
    </row>
    <row r="116" spans="1:7" s="16" customFormat="1" ht="12" x14ac:dyDescent="0.2">
      <c r="A116" s="79" t="s">
        <v>57</v>
      </c>
      <c r="B116" s="137">
        <v>804.33064218758602</v>
      </c>
      <c r="C116" s="136">
        <v>772.90006596938497</v>
      </c>
      <c r="D116" s="98">
        <f>IFERROR(((B116/C116)-1)*100,IF(B116+C116&lt;&gt;0,100,0))</f>
        <v>4.0665769873858393</v>
      </c>
      <c r="E116" s="84"/>
      <c r="F116" s="137">
        <v>804.58160175047101</v>
      </c>
      <c r="G116" s="137">
        <v>801.883921162403</v>
      </c>
    </row>
    <row r="117" spans="1:7" s="16" customFormat="1" ht="12" x14ac:dyDescent="0.2">
      <c r="A117" s="79" t="s">
        <v>59</v>
      </c>
      <c r="B117" s="137">
        <v>931.67902975561901</v>
      </c>
      <c r="C117" s="136">
        <v>846.70836630914596</v>
      </c>
      <c r="D117" s="98">
        <f>IFERROR(((B117/C117)-1)*100,IF(B117+C117&lt;&gt;0,100,0))</f>
        <v>10.03541087197064</v>
      </c>
      <c r="E117" s="84"/>
      <c r="F117" s="137">
        <v>932.36328173732602</v>
      </c>
      <c r="G117" s="137">
        <v>924.99486021218195</v>
      </c>
    </row>
    <row r="118" spans="1:7" s="16" customFormat="1" ht="12" x14ac:dyDescent="0.2">
      <c r="A118" s="79" t="s">
        <v>58</v>
      </c>
      <c r="B118" s="137">
        <v>906.38008168670297</v>
      </c>
      <c r="C118" s="136">
        <v>769.70541203958601</v>
      </c>
      <c r="D118" s="98">
        <f>IFERROR(((B118/C118)-1)*100,IF(B118+C118&lt;&gt;0,100,0))</f>
        <v>17.756750506008888</v>
      </c>
      <c r="E118" s="84"/>
      <c r="F118" s="137">
        <v>906.89453913534203</v>
      </c>
      <c r="G118" s="137">
        <v>893.81609347691801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1</v>
      </c>
      <c r="D126" s="98">
        <f>IFERROR(((B126/C126)-1)*100,IF(B126+C126&lt;&gt;0,100,0))</f>
        <v>-100</v>
      </c>
      <c r="E126" s="66">
        <v>6</v>
      </c>
      <c r="F126" s="66">
        <v>11</v>
      </c>
      <c r="G126" s="98">
        <f>IFERROR(((E126/F126)-1)*100,IF(E126+F126&lt;&gt;0,100,0))</f>
        <v>-45.45454545454546</v>
      </c>
    </row>
    <row r="127" spans="1:7" s="16" customFormat="1" ht="12" x14ac:dyDescent="0.2">
      <c r="A127" s="79" t="s">
        <v>72</v>
      </c>
      <c r="B127" s="67">
        <v>18</v>
      </c>
      <c r="C127" s="66">
        <v>97</v>
      </c>
      <c r="D127" s="98">
        <f>IFERROR(((B127/C127)-1)*100,IF(B127+C127&lt;&gt;0,100,0))</f>
        <v>-81.44329896907216</v>
      </c>
      <c r="E127" s="66">
        <v>3029</v>
      </c>
      <c r="F127" s="66">
        <v>3076</v>
      </c>
      <c r="G127" s="98">
        <f>IFERROR(((E127/F127)-1)*100,IF(E127+F127&lt;&gt;0,100,0))</f>
        <v>-1.5279583875162595</v>
      </c>
    </row>
    <row r="128" spans="1:7" s="16" customFormat="1" ht="12" x14ac:dyDescent="0.2">
      <c r="A128" s="79" t="s">
        <v>74</v>
      </c>
      <c r="B128" s="67">
        <v>3</v>
      </c>
      <c r="C128" s="66">
        <v>3</v>
      </c>
      <c r="D128" s="98">
        <f>IFERROR(((B128/C128)-1)*100,IF(B128+C128&lt;&gt;0,100,0))</f>
        <v>0</v>
      </c>
      <c r="E128" s="66">
        <v>77</v>
      </c>
      <c r="F128" s="66">
        <v>137</v>
      </c>
      <c r="G128" s="98">
        <f>IFERROR(((E128/F128)-1)*100,IF(E128+F128&lt;&gt;0,100,0))</f>
        <v>-43.79562043795621</v>
      </c>
    </row>
    <row r="129" spans="1:7" s="28" customFormat="1" ht="12" x14ac:dyDescent="0.2">
      <c r="A129" s="81" t="s">
        <v>34</v>
      </c>
      <c r="B129" s="82">
        <f>SUM(B126:B128)</f>
        <v>21</v>
      </c>
      <c r="C129" s="82">
        <f>SUM(C126:C128)</f>
        <v>101</v>
      </c>
      <c r="D129" s="98">
        <f>IFERROR(((B129/C129)-1)*100,IF(B129+C129&lt;&gt;0,100,0))</f>
        <v>-79.207920792079207</v>
      </c>
      <c r="E129" s="82">
        <f>SUM(E126:E128)</f>
        <v>3112</v>
      </c>
      <c r="F129" s="82">
        <f>SUM(F126:F128)</f>
        <v>3224</v>
      </c>
      <c r="G129" s="98">
        <f>IFERROR(((E129/F129)-1)*100,IF(E129+F129&lt;&gt;0,100,0))</f>
        <v>-3.4739454094292799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v>
      </c>
      <c r="C132" s="66">
        <v>14</v>
      </c>
      <c r="D132" s="98">
        <f>IFERROR(((B132/C132)-1)*100,IF(B132+C132&lt;&gt;0,100,0))</f>
        <v>-71.428571428571431</v>
      </c>
      <c r="E132" s="66">
        <v>247</v>
      </c>
      <c r="F132" s="66">
        <v>284</v>
      </c>
      <c r="G132" s="98">
        <f>IFERROR(((E132/F132)-1)*100,IF(E132+F132&lt;&gt;0,100,0))</f>
        <v>-13.028169014084511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v>
      </c>
      <c r="C134" s="82">
        <f>SUM(C132:C133)</f>
        <v>14</v>
      </c>
      <c r="D134" s="98">
        <f>IFERROR(((B134/C134)-1)*100,IF(B134+C134&lt;&gt;0,100,0))</f>
        <v>-71.428571428571431</v>
      </c>
      <c r="E134" s="82">
        <f>SUM(E132:E133)</f>
        <v>247</v>
      </c>
      <c r="F134" s="82">
        <f>SUM(F132:F133)</f>
        <v>284</v>
      </c>
      <c r="G134" s="98">
        <f>IFERROR(((E134/F134)-1)*100,IF(E134+F134&lt;&gt;0,100,0))</f>
        <v>-13.028169014084511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400</v>
      </c>
      <c r="D137" s="98">
        <f>IFERROR(((B137/C137)-1)*100,IF(B137+C137&lt;&gt;0,100,0))</f>
        <v>-100</v>
      </c>
      <c r="E137" s="66">
        <v>222</v>
      </c>
      <c r="F137" s="66">
        <v>80871</v>
      </c>
      <c r="G137" s="98">
        <f>IFERROR(((E137/F137)-1)*100,IF(E137+F137&lt;&gt;0,100,0))</f>
        <v>-99.725488741328789</v>
      </c>
    </row>
    <row r="138" spans="1:7" s="16" customFormat="1" ht="12" x14ac:dyDescent="0.2">
      <c r="A138" s="79" t="s">
        <v>72</v>
      </c>
      <c r="B138" s="67">
        <v>879</v>
      </c>
      <c r="C138" s="66">
        <v>16293</v>
      </c>
      <c r="D138" s="98">
        <f>IFERROR(((B138/C138)-1)*100,IF(B138+C138&lt;&gt;0,100,0))</f>
        <v>-94.60504511139753</v>
      </c>
      <c r="E138" s="66">
        <v>2921845</v>
      </c>
      <c r="F138" s="66">
        <v>2834118</v>
      </c>
      <c r="G138" s="98">
        <f>IFERROR(((E138/F138)-1)*100,IF(E138+F138&lt;&gt;0,100,0))</f>
        <v>3.09538981792572</v>
      </c>
    </row>
    <row r="139" spans="1:7" s="16" customFormat="1" ht="12" x14ac:dyDescent="0.2">
      <c r="A139" s="79" t="s">
        <v>74</v>
      </c>
      <c r="B139" s="67">
        <v>3</v>
      </c>
      <c r="C139" s="66">
        <v>5</v>
      </c>
      <c r="D139" s="98">
        <f>IFERROR(((B139/C139)-1)*100,IF(B139+C139&lt;&gt;0,100,0))</f>
        <v>-40</v>
      </c>
      <c r="E139" s="66">
        <v>3751</v>
      </c>
      <c r="F139" s="66">
        <v>5590</v>
      </c>
      <c r="G139" s="98">
        <f>IFERROR(((E139/F139)-1)*100,IF(E139+F139&lt;&gt;0,100,0))</f>
        <v>-32.898032200357783</v>
      </c>
    </row>
    <row r="140" spans="1:7" s="16" customFormat="1" ht="12" x14ac:dyDescent="0.2">
      <c r="A140" s="81" t="s">
        <v>34</v>
      </c>
      <c r="B140" s="82">
        <f>SUM(B137:B139)</f>
        <v>882</v>
      </c>
      <c r="C140" s="82">
        <f>SUM(C137:C139)</f>
        <v>16698</v>
      </c>
      <c r="D140" s="98">
        <f>IFERROR(((B140/C140)-1)*100,IF(B140+C140&lt;&gt;0,100,0))</f>
        <v>-94.717930291052824</v>
      </c>
      <c r="E140" s="82">
        <f>SUM(E137:E139)</f>
        <v>2925818</v>
      </c>
      <c r="F140" s="82">
        <f>SUM(F137:F139)</f>
        <v>2920579</v>
      </c>
      <c r="G140" s="98">
        <f>IFERROR(((E140/F140)-1)*100,IF(E140+F140&lt;&gt;0,100,0))</f>
        <v>0.17938223893276817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56</v>
      </c>
      <c r="C143" s="66">
        <v>4600</v>
      </c>
      <c r="D143" s="98">
        <f>IFERROR(((B143/C143)-1)*100,)</f>
        <v>-98.782608695652172</v>
      </c>
      <c r="E143" s="66">
        <v>165828</v>
      </c>
      <c r="F143" s="66">
        <v>116668</v>
      </c>
      <c r="G143" s="98">
        <f>IFERROR(((E143/F143)-1)*100,)</f>
        <v>42.136661295299469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56</v>
      </c>
      <c r="C145" s="82">
        <f>SUM(C143:C144)</f>
        <v>4600</v>
      </c>
      <c r="D145" s="98">
        <f>IFERROR(((B145/C145)-1)*100,)</f>
        <v>-98.782608695652172</v>
      </c>
      <c r="E145" s="82">
        <f>SUM(E143:E144)</f>
        <v>165828</v>
      </c>
      <c r="F145" s="82">
        <f>SUM(F143:F144)</f>
        <v>116668</v>
      </c>
      <c r="G145" s="98">
        <f>IFERROR(((E145/F145)-1)*100,)</f>
        <v>42.136661295299469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9513.7000000000007</v>
      </c>
      <c r="D148" s="98">
        <f>IFERROR(((B148/C148)-1)*100,IF(B148+C148&lt;&gt;0,100,0))</f>
        <v>-100</v>
      </c>
      <c r="E148" s="66">
        <v>5233.7470000000003</v>
      </c>
      <c r="F148" s="66">
        <v>1932016.6625000001</v>
      </c>
      <c r="G148" s="98">
        <f>IFERROR(((E148/F148)-1)*100,IF(E148+F148&lt;&gt;0,100,0))</f>
        <v>-99.729104458487043</v>
      </c>
    </row>
    <row r="149" spans="1:7" s="32" customFormat="1" x14ac:dyDescent="0.2">
      <c r="A149" s="79" t="s">
        <v>72</v>
      </c>
      <c r="B149" s="67">
        <v>97351.111919999996</v>
      </c>
      <c r="C149" s="66">
        <v>1663141.50116</v>
      </c>
      <c r="D149" s="98">
        <f>IFERROR(((B149/C149)-1)*100,IF(B149+C149&lt;&gt;0,100,0))</f>
        <v>-94.146552662410272</v>
      </c>
      <c r="E149" s="66">
        <v>272533156.21486998</v>
      </c>
      <c r="F149" s="66">
        <v>269421378.83565998</v>
      </c>
      <c r="G149" s="98">
        <f>IFERROR(((E149/F149)-1)*100,IF(E149+F149&lt;&gt;0,100,0))</f>
        <v>1.1549853217506234</v>
      </c>
    </row>
    <row r="150" spans="1:7" s="32" customFormat="1" x14ac:dyDescent="0.2">
      <c r="A150" s="79" t="s">
        <v>74</v>
      </c>
      <c r="B150" s="67">
        <v>9422.43</v>
      </c>
      <c r="C150" s="66">
        <v>36889.949999999997</v>
      </c>
      <c r="D150" s="98">
        <f>IFERROR(((B150/C150)-1)*100,IF(B150+C150&lt;&gt;0,100,0))</f>
        <v>-74.458002789377602</v>
      </c>
      <c r="E150" s="66">
        <v>25969378.460000001</v>
      </c>
      <c r="F150" s="66">
        <v>29373490.120000001</v>
      </c>
      <c r="G150" s="98">
        <f>IFERROR(((E150/F150)-1)*100,IF(E150+F150&lt;&gt;0,100,0))</f>
        <v>-11.58906090523505</v>
      </c>
    </row>
    <row r="151" spans="1:7" s="16" customFormat="1" ht="12" x14ac:dyDescent="0.2">
      <c r="A151" s="81" t="s">
        <v>34</v>
      </c>
      <c r="B151" s="82">
        <f>SUM(B148:B150)</f>
        <v>106773.54191999999</v>
      </c>
      <c r="C151" s="82">
        <f>SUM(C148:C150)</f>
        <v>1709545.1511599999</v>
      </c>
      <c r="D151" s="98">
        <f>IFERROR(((B151/C151)-1)*100,IF(B151+C151&lt;&gt;0,100,0))</f>
        <v>-93.754271898139123</v>
      </c>
      <c r="E151" s="82">
        <f>SUM(E148:E150)</f>
        <v>298507768.42186993</v>
      </c>
      <c r="F151" s="82">
        <f>SUM(F148:F150)</f>
        <v>300726885.61816001</v>
      </c>
      <c r="G151" s="98">
        <f>IFERROR(((E151/F151)-1)*100,IF(E151+F151&lt;&gt;0,100,0))</f>
        <v>-0.73791779266045854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102.51864</v>
      </c>
      <c r="C154" s="66">
        <v>11253.3</v>
      </c>
      <c r="D154" s="98">
        <f>IFERROR(((B154/C154)-1)*100,IF(B154+C154&lt;&gt;0,100,0))</f>
        <v>-99.088990429474023</v>
      </c>
      <c r="E154" s="66">
        <v>290307.56663999998</v>
      </c>
      <c r="F154" s="66">
        <v>237863.90479</v>
      </c>
      <c r="G154" s="98">
        <f>IFERROR(((E154/F154)-1)*100,IF(E154+F154&lt;&gt;0,100,0))</f>
        <v>22.047759577603966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102.51864</v>
      </c>
      <c r="C156" s="82">
        <f>SUM(C154:C155)</f>
        <v>11253.3</v>
      </c>
      <c r="D156" s="98">
        <f>IFERROR(((B156/C156)-1)*100,IF(B156+C156&lt;&gt;0,100,0))</f>
        <v>-99.088990429474023</v>
      </c>
      <c r="E156" s="82">
        <f>SUM(E154:E155)</f>
        <v>290307.56663999998</v>
      </c>
      <c r="F156" s="82">
        <f>SUM(F154:F155)</f>
        <v>237863.90479</v>
      </c>
      <c r="G156" s="98">
        <f>IFERROR(((E156/F156)-1)*100,IF(E156+F156&lt;&gt;0,100,0))</f>
        <v>22.047759577603966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1116159</v>
      </c>
      <c r="C160" s="66">
        <v>1042692</v>
      </c>
      <c r="D160" s="98">
        <f>IFERROR(((B160/C160)-1)*100,IF(B160+C160&lt;&gt;0,100,0))</f>
        <v>7.0458965830753506</v>
      </c>
      <c r="E160" s="78"/>
      <c r="F160" s="78"/>
      <c r="G160" s="65"/>
    </row>
    <row r="161" spans="1:7" s="16" customFormat="1" ht="12" x14ac:dyDescent="0.2">
      <c r="A161" s="79" t="s">
        <v>74</v>
      </c>
      <c r="B161" s="67">
        <v>1709</v>
      </c>
      <c r="C161" s="66">
        <v>2186</v>
      </c>
      <c r="D161" s="98">
        <f>IFERROR(((B161/C161)-1)*100,IF(B161+C161&lt;&gt;0,100,0))</f>
        <v>-21.820677035681612</v>
      </c>
      <c r="E161" s="78"/>
      <c r="F161" s="78"/>
      <c r="G161" s="65"/>
    </row>
    <row r="162" spans="1:7" s="28" customFormat="1" ht="12" x14ac:dyDescent="0.2">
      <c r="A162" s="81" t="s">
        <v>34</v>
      </c>
      <c r="B162" s="82">
        <f>SUM(B159:B161)</f>
        <v>1118083</v>
      </c>
      <c r="C162" s="82">
        <f>SUM(C159:C161)</f>
        <v>1075349</v>
      </c>
      <c r="D162" s="98">
        <f>IFERROR(((B162/C162)-1)*100,IF(B162+C162&lt;&gt;0,100,0))</f>
        <v>3.9739656613806407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154784</v>
      </c>
      <c r="C165" s="66">
        <v>155675</v>
      </c>
      <c r="D165" s="98">
        <f>IFERROR(((B165/C165)-1)*100,IF(B165+C165&lt;&gt;0,100,0))</f>
        <v>-0.57234623414164076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154784</v>
      </c>
      <c r="C167" s="82">
        <f>SUM(C165:C166)</f>
        <v>155675</v>
      </c>
      <c r="D167" s="98">
        <f>IFERROR(((B167/C167)-1)*100,IF(B167+C167&lt;&gt;0,100,0))</f>
        <v>-0.57234623414164076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6553</v>
      </c>
      <c r="C175" s="113">
        <v>5220</v>
      </c>
      <c r="D175" s="111">
        <f>IFERROR(((B175/C175)-1)*100,IF(B175+C175&lt;&gt;0,100,0))</f>
        <v>25.536398467432942</v>
      </c>
      <c r="E175" s="113">
        <v>116430</v>
      </c>
      <c r="F175" s="113">
        <v>107588</v>
      </c>
      <c r="G175" s="111">
        <f>IFERROR(((E175/F175)-1)*100,IF(E175+F175&lt;&gt;0,100,0))</f>
        <v>8.2183886678811824</v>
      </c>
    </row>
    <row r="176" spans="1:7" x14ac:dyDescent="0.2">
      <c r="A176" s="101" t="s">
        <v>32</v>
      </c>
      <c r="B176" s="112">
        <v>38029</v>
      </c>
      <c r="C176" s="113">
        <v>43934</v>
      </c>
      <c r="D176" s="111">
        <f t="shared" ref="D176:D178" si="5">IFERROR(((B176/C176)-1)*100,IF(B176+C176&lt;&gt;0,100,0))</f>
        <v>-13.440615468657535</v>
      </c>
      <c r="E176" s="113">
        <v>755598</v>
      </c>
      <c r="F176" s="113">
        <v>715322</v>
      </c>
      <c r="G176" s="111">
        <f>IFERROR(((E176/F176)-1)*100,IF(E176+F176&lt;&gt;0,100,0))</f>
        <v>5.630471312220231</v>
      </c>
    </row>
    <row r="177" spans="1:7" x14ac:dyDescent="0.2">
      <c r="A177" s="101" t="s">
        <v>92</v>
      </c>
      <c r="B177" s="112">
        <v>15824290</v>
      </c>
      <c r="C177" s="113">
        <v>13987648</v>
      </c>
      <c r="D177" s="111">
        <f t="shared" si="5"/>
        <v>13.130456242536281</v>
      </c>
      <c r="E177" s="113">
        <v>283879429</v>
      </c>
      <c r="F177" s="113">
        <v>226918105</v>
      </c>
      <c r="G177" s="111">
        <f>IFERROR(((E177/F177)-1)*100,IF(E177+F177&lt;&gt;0,100,0))</f>
        <v>25.102150399149515</v>
      </c>
    </row>
    <row r="178" spans="1:7" x14ac:dyDescent="0.2">
      <c r="A178" s="101" t="s">
        <v>93</v>
      </c>
      <c r="B178" s="112">
        <v>101181</v>
      </c>
      <c r="C178" s="113">
        <v>99753</v>
      </c>
      <c r="D178" s="111">
        <f t="shared" si="5"/>
        <v>1.431535893657343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620</v>
      </c>
      <c r="C181" s="113">
        <v>210</v>
      </c>
      <c r="D181" s="111">
        <f t="shared" ref="D181:D184" si="6">IFERROR(((B181/C181)-1)*100,IF(B181+C181&lt;&gt;0,100,0))</f>
        <v>195.23809523809524</v>
      </c>
      <c r="E181" s="113">
        <v>5578</v>
      </c>
      <c r="F181" s="113">
        <v>4504</v>
      </c>
      <c r="G181" s="111">
        <f t="shared" ref="G181" si="7">IFERROR(((E181/F181)-1)*100,IF(E181+F181&lt;&gt;0,100,0))</f>
        <v>23.845470692717583</v>
      </c>
    </row>
    <row r="182" spans="1:7" x14ac:dyDescent="0.2">
      <c r="A182" s="101" t="s">
        <v>32</v>
      </c>
      <c r="B182" s="112">
        <v>5247</v>
      </c>
      <c r="C182" s="113">
        <v>978</v>
      </c>
      <c r="D182" s="111">
        <f t="shared" si="6"/>
        <v>436.50306748466255</v>
      </c>
      <c r="E182" s="113">
        <v>81847</v>
      </c>
      <c r="F182" s="113">
        <v>52231</v>
      </c>
      <c r="G182" s="111">
        <f t="shared" ref="G182" si="8">IFERROR(((E182/F182)-1)*100,IF(E182+F182&lt;&gt;0,100,0))</f>
        <v>56.701958606957547</v>
      </c>
    </row>
    <row r="183" spans="1:7" x14ac:dyDescent="0.2">
      <c r="A183" s="101" t="s">
        <v>92</v>
      </c>
      <c r="B183" s="112">
        <v>88509</v>
      </c>
      <c r="C183" s="113">
        <v>11291</v>
      </c>
      <c r="D183" s="111">
        <f t="shared" si="6"/>
        <v>683.88982375343198</v>
      </c>
      <c r="E183" s="113">
        <v>1788332</v>
      </c>
      <c r="F183" s="113">
        <v>906939</v>
      </c>
      <c r="G183" s="111">
        <f t="shared" ref="G183" si="9">IFERROR(((E183/F183)-1)*100,IF(E183+F183&lt;&gt;0,100,0))</f>
        <v>97.183272524392493</v>
      </c>
    </row>
    <row r="184" spans="1:7" x14ac:dyDescent="0.2">
      <c r="A184" s="101" t="s">
        <v>93</v>
      </c>
      <c r="B184" s="112">
        <v>34733</v>
      </c>
      <c r="C184" s="113">
        <v>41419</v>
      </c>
      <c r="D184" s="111">
        <f t="shared" si="6"/>
        <v>-16.14235012916777</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2022-03-28T06:24:33Z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