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1817EEE8-F2A0-4899-8989-FB91CB075D87}" xr6:coauthVersionLast="47" xr6:coauthVersionMax="47" xr10:uidLastSave="{00000000-0000-0000-0000-000000000000}"/>
  <bookViews>
    <workbookView xWindow="1035" yWindow="100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<sst xmlns="http://schemas.openxmlformats.org/spreadsheetml/2006/main" count="270" uniqueCount="102">
  <si>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</si>
  <si>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</si>
  <si>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</si>
  <si>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</si>
  <si>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</si>
  <si>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</si>
  <si>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</si>
  <si>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</si>
  <si>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</si>
  <si>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</si>
  <si>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</si>
  <si>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</si>
  <si>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</si>
  <si>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</si>
  <si>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</si>
  <si>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</si>
  <si>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</si>
  <si>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</si>
  <si>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</si>
  <si>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</si>
  <si>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</si>
  <si>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</si>
  <si>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</si>
  <si>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</si>
  <si>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</si>
  <si>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</si>
  <si>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</si>
  <si>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</si>
  <si>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</si>
  <si>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</si>
  <si>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</si>
  <si>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</si>
  <si>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</si>
  <si>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</si>
  <si>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</si>
  <si>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</si>
  <si>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</si>
  <si>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</si>
  <si>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</si>
  <si>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</si>
  <si>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</si>
  <si>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</si>
  <si>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</si>
  <si>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</si>
  <si>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</si>
  <si>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</si>
  <si>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</si>
  <si>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</si>
  <si>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</si>
  <si>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</si>
  <si>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</si>
  <si>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</si>
  <si>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</si>
  <si>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</si>
  <si>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</si>
  <si>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</si>
  <si>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</si>
  <si>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</si>
  <si>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</si>
  <si>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</si>
  <si>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</si>
  <si>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</si>
  <si>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</si>
  <si>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</si>
  <si>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</si>
  <si>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</si>
  <si>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</si>
  <si>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</si>
  <si>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</si>
  <si>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</si>
  <si>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</si>
  <si>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</si>
  <si>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</si>
  <si>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</si>
  <si>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</si>
  <si>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</si>
  <si>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</si>
  <si>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</si>
  <si>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</si>
  <si>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</si>
  <si>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</si>
  <si>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</si>
  <si>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</si>
  <si>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</si>
  <si>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</si>
  <si>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</si>
  <si>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</si>
  <si>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</si>
  <si>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</si>
  <si>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</si>
  <si>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</si>
  <si>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</si>
  <si>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</si>
  <si>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</si>
  <si>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</si>
  <si>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</si>
  <si>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</si>
  <si>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</si>
  <si>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</si>
  <si>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8 April 2022</t>
  </si>
  <si>
    <t>08.04.2022</t>
  </si>
  <si>
    <t>09.04.2021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</si>
</sst>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1651572</v>
      </c>
      <c r="C11" s="67">
        <v>1142901</v>
      </c>
      <c r="D11" s="98">
        <f>IFERROR(((B11/C11)-1)*100,IF(B11+C11&lt;&gt;0,100,0))</f>
        <v>44.507004543700646</v>
      </c>
      <c r="E11" s="67">
        <v>23403199</v>
      </c>
      <c r="F11" s="67">
        <v>22828768</v>
      </c>
      <c r="G11" s="98">
        <f>IFERROR(((E11/F11)-1)*100,IF(E11+F11&lt;&gt;0,100,0))</f>
        <v>2.5162593093065677</v>
      </c>
    </row>
    <row r="12" spans="1:7" s="16" customFormat="1" ht="12" x14ac:dyDescent="0.2">
      <c r="A12" s="64" t="s">
        <v>9</v>
      </c>
      <c r="B12" s="67">
        <v>1639193.3359999999</v>
      </c>
      <c r="C12" s="67">
        <v>1965738.919</v>
      </c>
      <c r="D12" s="98">
        <f>IFERROR(((B12/C12)-1)*100,IF(B12+C12&lt;&gt;0,100,0))</f>
        <v>-16.611849103853459</v>
      </c>
      <c r="E12" s="67">
        <v>23788274.866999999</v>
      </c>
      <c r="F12" s="67">
        <v>38920805.662</v>
      </c>
      <c r="G12" s="98">
        <f>IFERROR(((E12/F12)-1)*100,IF(E12+F12&lt;&gt;0,100,0))</f>
        <v>-38.880312310118804</v>
      </c>
    </row>
    <row r="13" spans="1:7" s="16" customFormat="1" ht="12" x14ac:dyDescent="0.2">
      <c r="A13" s="64" t="s">
        <v>10</v>
      </c>
      <c r="B13" s="67">
        <v>117606607.70061301</v>
      </c>
      <c r="C13" s="67">
        <v>75976863.389237404</v>
      </c>
      <c r="D13" s="98">
        <f>IFERROR(((B13/C13)-1)*100,IF(B13+C13&lt;&gt;0,100,0))</f>
        <v>54.792659836590097</v>
      </c>
      <c r="E13" s="67">
        <v>1772054312.0832901</v>
      </c>
      <c r="F13" s="67">
        <v>1594357910.62462</v>
      </c>
      <c r="G13" s="98">
        <f>IFERROR(((E13/F13)-1)*100,IF(E13+F13&lt;&gt;0,100,0))</f>
        <v>11.145326922802056</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513</v>
      </c>
      <c r="C16" s="67">
        <v>313</v>
      </c>
      <c r="D16" s="98">
        <f>IFERROR(((B16/C16)-1)*100,IF(B16+C16&lt;&gt;0,100,0))</f>
        <v>63.89776357827477</v>
      </c>
      <c r="E16" s="67">
        <v>5687</v>
      </c>
      <c r="F16" s="67">
        <v>4637</v>
      </c>
      <c r="G16" s="98">
        <f>IFERROR(((E16/F16)-1)*100,IF(E16+F16&lt;&gt;0,100,0))</f>
        <v>22.643950830278193</v>
      </c>
    </row>
    <row r="17" spans="1:7" s="16" customFormat="1" ht="12" x14ac:dyDescent="0.2">
      <c r="A17" s="64" t="s">
        <v>9</v>
      </c>
      <c r="B17" s="67">
        <v>150546.65599999999</v>
      </c>
      <c r="C17" s="67">
        <v>177720.84899999999</v>
      </c>
      <c r="D17" s="98">
        <f>IFERROR(((B17/C17)-1)*100,IF(B17+C17&lt;&gt;0,100,0))</f>
        <v>-15.290379914851748</v>
      </c>
      <c r="E17" s="67">
        <v>2343305.3199999998</v>
      </c>
      <c r="F17" s="67">
        <v>3855270.0380000002</v>
      </c>
      <c r="G17" s="98">
        <f>IFERROR(((E17/F17)-1)*100,IF(E17+F17&lt;&gt;0,100,0))</f>
        <v>-39.218127474784168</v>
      </c>
    </row>
    <row r="18" spans="1:7" s="16" customFormat="1" ht="12" x14ac:dyDescent="0.2">
      <c r="A18" s="64" t="s">
        <v>10</v>
      </c>
      <c r="B18" s="67">
        <v>11876042.730497999</v>
      </c>
      <c r="C18" s="67">
        <v>5169766.5990723995</v>
      </c>
      <c r="D18" s="98">
        <f>IFERROR(((B18/C18)-1)*100,IF(B18+C18&lt;&gt;0,100,0))</f>
        <v>129.72106192625589</v>
      </c>
      <c r="E18" s="67">
        <v>150784225.45342401</v>
      </c>
      <c r="F18" s="67">
        <v>105985025.21801201</v>
      </c>
      <c r="G18" s="98">
        <f>IFERROR(((E18/F18)-1)*100,IF(E18+F18&lt;&gt;0,100,0))</f>
        <v>42.269367906701639</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18992451.169769999</v>
      </c>
      <c r="C24" s="66">
        <v>15190391.74739</v>
      </c>
      <c r="D24" s="65">
        <f>B24-C24</f>
        <v>3802059.4223799985</v>
      </c>
      <c r="E24" s="67">
        <v>291384837.14019001</v>
      </c>
      <c r="F24" s="67">
        <v>309644694.04313999</v>
      </c>
      <c r="G24" s="65">
        <f>E24-F24</f>
        <v>-18259856.902949989</v>
      </c>
    </row>
    <row r="25" spans="1:7" s="16" customFormat="1" ht="12" x14ac:dyDescent="0.2">
      <c r="A25" s="68" t="s">
        <v>15</v>
      </c>
      <c r="B25" s="66">
        <v>21670145.755290002</v>
      </c>
      <c r="C25" s="66">
        <v>15051187.914009999</v>
      </c>
      <c r="D25" s="65">
        <f>B25-C25</f>
        <v>6618957.8412800021</v>
      </c>
      <c r="E25" s="67">
        <v>266191975.78154999</v>
      </c>
      <c r="F25" s="67">
        <v>318028788.96794999</v>
      </c>
      <c r="G25" s="65">
        <f>E25-F25</f>
        <v>-51836813.186399996</v>
      </c>
    </row>
    <row r="26" spans="1:7" s="28" customFormat="1" ht="12" x14ac:dyDescent="0.2">
      <c r="A26" s="69" t="s">
        <v>16</v>
      </c>
      <c r="B26" s="70">
        <f>B24-B25</f>
        <v>-2677694.585520003</v>
      </c>
      <c r="C26" s="70">
        <f>C24-C25</f>
        <v>139203.83338000067</v>
      </c>
      <c r="D26" s="70"/>
      <c r="E26" s="70">
        <f>E24-E25</f>
        <v>25192861.358640015</v>
      </c>
      <c r="F26" s="70">
        <f>F24-F25</f>
        <v>-8384094.9248099923</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74776.111888269996</v>
      </c>
      <c r="C33" s="132">
        <v>67191.267499630005</v>
      </c>
      <c r="D33" s="98">
        <f t="shared" ref="D33:D42" si="0">IFERROR(((B33/C33)-1)*100,IF(B33+C33&lt;&gt;0,100,0))</f>
        <v>11.288437725455559</v>
      </c>
      <c r="E33" s="64"/>
      <c r="F33" s="132">
        <v>76361.42</v>
      </c>
      <c r="G33" s="132">
        <v>73792.56</v>
      </c>
    </row>
    <row r="34" spans="1:7" s="16" customFormat="1" ht="12" x14ac:dyDescent="0.2">
      <c r="A34" s="64" t="s">
        <v>23</v>
      </c>
      <c r="B34" s="132">
        <v>84700.483143050005</v>
      </c>
      <c r="C34" s="132">
        <v>70842.129287450007</v>
      </c>
      <c r="D34" s="98">
        <f t="shared" si="0"/>
        <v>19.562305643536138</v>
      </c>
      <c r="E34" s="64"/>
      <c r="F34" s="132">
        <v>85399.38</v>
      </c>
      <c r="G34" s="132">
        <v>83543.39</v>
      </c>
    </row>
    <row r="35" spans="1:7" s="16" customFormat="1" ht="12" x14ac:dyDescent="0.2">
      <c r="A35" s="64" t="s">
        <v>24</v>
      </c>
      <c r="B35" s="132">
        <v>70820.536297359999</v>
      </c>
      <c r="C35" s="132">
        <v>54664.546844659999</v>
      </c>
      <c r="D35" s="98">
        <f t="shared" si="0"/>
        <v>29.554785295504971</v>
      </c>
      <c r="E35" s="64"/>
      <c r="F35" s="132">
        <v>71274.58</v>
      </c>
      <c r="G35" s="132">
        <v>69932.259999999995</v>
      </c>
    </row>
    <row r="36" spans="1:7" s="16" customFormat="1" ht="12" x14ac:dyDescent="0.2">
      <c r="A36" s="64" t="s">
        <v>25</v>
      </c>
      <c r="B36" s="132">
        <v>67747.07392553</v>
      </c>
      <c r="C36" s="132">
        <v>61458.468593470003</v>
      </c>
      <c r="D36" s="98">
        <f t="shared" si="0"/>
        <v>10.232284461328355</v>
      </c>
      <c r="E36" s="64"/>
      <c r="F36" s="132">
        <v>69379.77</v>
      </c>
      <c r="G36" s="132">
        <v>66780.070000000007</v>
      </c>
    </row>
    <row r="37" spans="1:7" s="16" customFormat="1" ht="12" x14ac:dyDescent="0.2">
      <c r="A37" s="64" t="s">
        <v>79</v>
      </c>
      <c r="B37" s="132">
        <v>83076.196409869997</v>
      </c>
      <c r="C37" s="132">
        <v>68607.682821509996</v>
      </c>
      <c r="D37" s="98">
        <f t="shared" si="0"/>
        <v>21.088765854403423</v>
      </c>
      <c r="E37" s="64"/>
      <c r="F37" s="132">
        <v>83523.08</v>
      </c>
      <c r="G37" s="132">
        <v>78742.679999999993</v>
      </c>
    </row>
    <row r="38" spans="1:7" s="16" customFormat="1" ht="12" x14ac:dyDescent="0.2">
      <c r="A38" s="64" t="s">
        <v>26</v>
      </c>
      <c r="B38" s="132">
        <v>79904.672487389995</v>
      </c>
      <c r="C38" s="132">
        <v>87543.868302989998</v>
      </c>
      <c r="D38" s="98">
        <f t="shared" si="0"/>
        <v>-8.7261346381915512</v>
      </c>
      <c r="E38" s="64"/>
      <c r="F38" s="132">
        <v>83141.94</v>
      </c>
      <c r="G38" s="132">
        <v>79555.960000000006</v>
      </c>
    </row>
    <row r="39" spans="1:7" s="16" customFormat="1" ht="12" x14ac:dyDescent="0.2">
      <c r="A39" s="64" t="s">
        <v>27</v>
      </c>
      <c r="B39" s="132">
        <v>17170.34576022</v>
      </c>
      <c r="C39" s="132">
        <v>12122.955126549999</v>
      </c>
      <c r="D39" s="98">
        <f t="shared" si="0"/>
        <v>41.634985702585922</v>
      </c>
      <c r="E39" s="64"/>
      <c r="F39" s="132">
        <v>17788.419999999998</v>
      </c>
      <c r="G39" s="132">
        <v>17107.57</v>
      </c>
    </row>
    <row r="40" spans="1:7" s="16" customFormat="1" ht="12" x14ac:dyDescent="0.2">
      <c r="A40" s="64" t="s">
        <v>28</v>
      </c>
      <c r="B40" s="132">
        <v>85465.608134060007</v>
      </c>
      <c r="C40" s="132">
        <v>82791.349045509996</v>
      </c>
      <c r="D40" s="98">
        <f t="shared" si="0"/>
        <v>3.2301189911520645</v>
      </c>
      <c r="E40" s="64"/>
      <c r="F40" s="132">
        <v>88864.03</v>
      </c>
      <c r="G40" s="132">
        <v>85250.06</v>
      </c>
    </row>
    <row r="41" spans="1:7" s="16" customFormat="1" ht="12" x14ac:dyDescent="0.2">
      <c r="A41" s="64" t="s">
        <v>29</v>
      </c>
      <c r="B41" s="72"/>
      <c r="C41" s="72"/>
      <c r="D41" s="98">
        <f t="shared" si="0"/>
        <v>0</v>
      </c>
      <c r="E41" s="64"/>
      <c r="F41" s="72"/>
      <c r="G41" s="72"/>
    </row>
    <row r="42" spans="1:7" s="16" customFormat="1" ht="12" x14ac:dyDescent="0.2">
      <c r="A42" s="64" t="s">
        <v>78</v>
      </c>
      <c r="B42" s="132">
        <v>1412.5572199799999</v>
      </c>
      <c r="C42" s="132">
        <v>1163.6699994000001</v>
      </c>
      <c r="D42" s="98">
        <f t="shared" si="0"/>
        <v>21.388127279067824</v>
      </c>
      <c r="E42" s="64"/>
      <c r="F42" s="132">
        <v>1418.91</v>
      </c>
      <c r="G42" s="132">
        <v>1371.78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21468.843757508599</v>
      </c>
      <c r="D48" s="72"/>
      <c r="E48" s="133">
        <v>19339.858934309901</v>
      </c>
      <c r="F48" s="72"/>
      <c r="G48" s="98">
        <f>IFERROR(((C48/E48)-1)*100,IF(C48+E48&lt;&gt;0,100,0))</f>
        <v>11.00827482987361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3149</v>
      </c>
      <c r="D54" s="75"/>
      <c r="E54" s="134">
        <v>1294000</v>
      </c>
      <c r="F54" s="134">
        <v>147068683.4684</v>
      </c>
      <c r="G54" s="134">
        <v>9721603.4399999995</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6544</v>
      </c>
      <c r="C68" s="66">
        <v>5541</v>
      </c>
      <c r="D68" s="98">
        <f>IFERROR(((B68/C68)-1)*100,IF(B68+C68&lt;&gt;0,100,0))</f>
        <v>18.101425735426812</v>
      </c>
      <c r="E68" s="66">
        <v>89839</v>
      </c>
      <c r="F68" s="66">
        <v>98200</v>
      </c>
      <c r="G68" s="98">
        <f>IFERROR(((E68/F68)-1)*100,IF(E68+F68&lt;&gt;0,100,0))</f>
        <v>-8.5142566191446001</v>
      </c>
    </row>
    <row r="69" spans="1:7" s="16" customFormat="1" ht="12" x14ac:dyDescent="0.2">
      <c r="A69" s="79" t="s">
        <v>54</v>
      </c>
      <c r="B69" s="67">
        <v>156185785.92199999</v>
      </c>
      <c r="C69" s="66">
        <v>170306834.44600001</v>
      </c>
      <c r="D69" s="98">
        <f>IFERROR(((B69/C69)-1)*100,IF(B69+C69&lt;&gt;0,100,0))</f>
        <v>-8.2915336721131041</v>
      </c>
      <c r="E69" s="66">
        <v>2850625368.803</v>
      </c>
      <c r="F69" s="66">
        <v>3082955191.2340002</v>
      </c>
      <c r="G69" s="98">
        <f>IFERROR(((E69/F69)-1)*100,IF(E69+F69&lt;&gt;0,100,0))</f>
        <v>-7.5359454815172473</v>
      </c>
    </row>
    <row r="70" spans="1:7" s="62" customFormat="1" ht="12" x14ac:dyDescent="0.2">
      <c r="A70" s="79" t="s">
        <v>55</v>
      </c>
      <c r="B70" s="67">
        <v>155794867.72694999</v>
      </c>
      <c r="C70" s="66">
        <v>160908366.18583</v>
      </c>
      <c r="D70" s="98">
        <f>IFERROR(((B70/C70)-1)*100,IF(B70+C70&lt;&gt;0,100,0))</f>
        <v>-3.1778947111889333</v>
      </c>
      <c r="E70" s="66">
        <v>2800871836.4453301</v>
      </c>
      <c r="F70" s="66">
        <v>3023734564.8566298</v>
      </c>
      <c r="G70" s="98">
        <f>IFERROR(((E70/F70)-1)*100,IF(E70+F70&lt;&gt;0,100,0))</f>
        <v>-7.3704461694992336</v>
      </c>
    </row>
    <row r="71" spans="1:7" s="16" customFormat="1" ht="12" x14ac:dyDescent="0.2">
      <c r="A71" s="79" t="s">
        <v>94</v>
      </c>
      <c r="B71" s="98">
        <f>IFERROR(B69/B68/1000,)</f>
        <v>23.86702107610024</v>
      </c>
      <c r="C71" s="98">
        <f>IFERROR(C69/C68/1000,)</f>
        <v>30.735757885941165</v>
      </c>
      <c r="D71" s="98">
        <f>IFERROR(((B71/C71)-1)*100,IF(B71+C71&lt;&gt;0,100,0))</f>
        <v>-22.347706002013869</v>
      </c>
      <c r="E71" s="98">
        <f>IFERROR(E69/E68/1000,)</f>
        <v>31.730377328365186</v>
      </c>
      <c r="F71" s="98">
        <f>IFERROR(F69/F68/1000,)</f>
        <v>31.394655715213851</v>
      </c>
      <c r="G71" s="98">
        <f>IFERROR(((E71/F71)-1)*100,IF(E71+F71&lt;&gt;0,100,0))</f>
        <v>1.0693591170316541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2957</v>
      </c>
      <c r="C74" s="66">
        <v>2647</v>
      </c>
      <c r="D74" s="98">
        <f>IFERROR(((B74/C74)-1)*100,IF(B74+C74&lt;&gt;0,100,0))</f>
        <v>11.711371363808087</v>
      </c>
      <c r="E74" s="66">
        <v>37856</v>
      </c>
      <c r="F74" s="66">
        <v>38586</v>
      </c>
      <c r="G74" s="98">
        <f>IFERROR(((E74/F74)-1)*100,IF(E74+F74&lt;&gt;0,100,0))</f>
        <v>-1.8918778831700567</v>
      </c>
    </row>
    <row r="75" spans="1:7" s="16" customFormat="1" ht="12" x14ac:dyDescent="0.2">
      <c r="A75" s="79" t="s">
        <v>54</v>
      </c>
      <c r="B75" s="67">
        <v>545542865.12399995</v>
      </c>
      <c r="C75" s="66">
        <v>398799114.75999999</v>
      </c>
      <c r="D75" s="98">
        <f>IFERROR(((B75/C75)-1)*100,IF(B75+C75&lt;&gt;0,100,0))</f>
        <v>36.796408249880727</v>
      </c>
      <c r="E75" s="66">
        <v>7488561509.3859997</v>
      </c>
      <c r="F75" s="66">
        <v>5867099705.059</v>
      </c>
      <c r="G75" s="98">
        <f>IFERROR(((E75/F75)-1)*100,IF(E75+F75&lt;&gt;0,100,0))</f>
        <v>27.636513538859209</v>
      </c>
    </row>
    <row r="76" spans="1:7" s="16" customFormat="1" ht="12" x14ac:dyDescent="0.2">
      <c r="A76" s="79" t="s">
        <v>55</v>
      </c>
      <c r="B76" s="67">
        <v>516651318.15825999</v>
      </c>
      <c r="C76" s="66">
        <v>374013823.29395002</v>
      </c>
      <c r="D76" s="98">
        <f>IFERROR(((B76/C76)-1)*100,IF(B76+C76&lt;&gt;0,100,0))</f>
        <v>38.136958042913392</v>
      </c>
      <c r="E76" s="66">
        <v>7126259438.3621798</v>
      </c>
      <c r="F76" s="66">
        <v>5682320974.9691401</v>
      </c>
      <c r="G76" s="98">
        <f>IFERROR(((E76/F76)-1)*100,IF(E76+F76&lt;&gt;0,100,0))</f>
        <v>25.411068289764849</v>
      </c>
    </row>
    <row r="77" spans="1:7" s="16" customFormat="1" ht="12" x14ac:dyDescent="0.2">
      <c r="A77" s="79" t="s">
        <v>94</v>
      </c>
      <c r="B77" s="98">
        <f>IFERROR(B75/B74/1000,)</f>
        <v>184.49200714372674</v>
      </c>
      <c r="C77" s="98">
        <f>IFERROR(C75/C74/1000,)</f>
        <v>150.66079137136379</v>
      </c>
      <c r="D77" s="98">
        <f>IFERROR(((B77/C77)-1)*100,IF(B77+C77&lt;&gt;0,100,0))</f>
        <v>22.455222400214513</v>
      </c>
      <c r="E77" s="98">
        <f>IFERROR(E75/E74/1000,)</f>
        <v>197.81703057338336</v>
      </c>
      <c r="F77" s="98">
        <f>IFERROR(F75/F74/1000,)</f>
        <v>152.05255027883172</v>
      </c>
      <c r="G77" s="98">
        <f>IFERROR(((E77/F77)-1)*100,IF(E77+F77&lt;&gt;0,100,0))</f>
        <v>30.097805140807843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148</v>
      </c>
      <c r="C80" s="66">
        <v>136</v>
      </c>
      <c r="D80" s="98">
        <f>IFERROR(((B80/C80)-1)*100,IF(B80+C80&lt;&gt;0,100,0))</f>
        <v>8.8235294117646959</v>
      </c>
      <c r="E80" s="66">
        <v>2697</v>
      </c>
      <c r="F80" s="66">
        <v>2691</v>
      </c>
      <c r="G80" s="98">
        <f>IFERROR(((E80/F80)-1)*100,IF(E80+F80&lt;&gt;0,100,0))</f>
        <v>0.22296544035673715</v>
      </c>
    </row>
    <row r="81" spans="1:7" s="16" customFormat="1" ht="12" x14ac:dyDescent="0.2">
      <c r="A81" s="79" t="s">
        <v>54</v>
      </c>
      <c r="B81" s="67">
        <v>14630965.018999999</v>
      </c>
      <c r="C81" s="66">
        <v>12028437.913000001</v>
      </c>
      <c r="D81" s="98">
        <f>IFERROR(((B81/C81)-1)*100,IF(B81+C81&lt;&gt;0,100,0))</f>
        <v>21.63645125679421</v>
      </c>
      <c r="E81" s="66">
        <v>304609640.69400001</v>
      </c>
      <c r="F81" s="66">
        <v>215663405.836</v>
      </c>
      <c r="G81" s="98">
        <f>IFERROR(((E81/F81)-1)*100,IF(E81+F81&lt;&gt;0,100,0))</f>
        <v>41.243081789053583</v>
      </c>
    </row>
    <row r="82" spans="1:7" s="16" customFormat="1" ht="12" x14ac:dyDescent="0.2">
      <c r="A82" s="79" t="s">
        <v>55</v>
      </c>
      <c r="B82" s="67">
        <v>3681361.29528003</v>
      </c>
      <c r="C82" s="66">
        <v>1674456.8743002899</v>
      </c>
      <c r="D82" s="98">
        <f>IFERROR(((B82/C82)-1)*100,IF(B82+C82&lt;&gt;0,100,0))</f>
        <v>119.85405248602601</v>
      </c>
      <c r="E82" s="66">
        <v>170661797.343238</v>
      </c>
      <c r="F82" s="66">
        <v>71491035.813391596</v>
      </c>
      <c r="G82" s="98">
        <f>IFERROR(((E82/F82)-1)*100,IF(E82+F82&lt;&gt;0,100,0))</f>
        <v>138.71775727058338</v>
      </c>
    </row>
    <row r="83" spans="1:7" s="32" customFormat="1" x14ac:dyDescent="0.2">
      <c r="A83" s="79" t="s">
        <v>94</v>
      </c>
      <c r="B83" s="98">
        <f>IFERROR(B81/B80/1000,)</f>
        <v>98.857871749999987</v>
      </c>
      <c r="C83" s="98">
        <f>IFERROR(C81/C80/1000,)</f>
        <v>88.444396419117652</v>
      </c>
      <c r="D83" s="98">
        <f>IFERROR(((B83/C83)-1)*100,IF(B83+C83&lt;&gt;0,100,0))</f>
        <v>11.774036290027091</v>
      </c>
      <c r="E83" s="98">
        <f>IFERROR(E81/E80/1000,)</f>
        <v>112.9438786407119</v>
      </c>
      <c r="F83" s="98">
        <f>IFERROR(F81/F80/1000,)</f>
        <v>80.142477085098477</v>
      </c>
      <c r="G83" s="98">
        <f>IFERROR(((E83/F83)-1)*100,IF(E83+F83&lt;&gt;0,100,0))</f>
        <v>40.928859137687489</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9649</v>
      </c>
      <c r="C86" s="64">
        <f>C68+C74+C80</f>
        <v>8324</v>
      </c>
      <c r="D86" s="98">
        <f>IFERROR(((B86/C86)-1)*100,IF(B86+C86&lt;&gt;0,100,0))</f>
        <v>15.917827967323394</v>
      </c>
      <c r="E86" s="64">
        <f>E68+E74+E80</f>
        <v>130392</v>
      </c>
      <c r="F86" s="64">
        <f>F68+F74+F80</f>
        <v>139477</v>
      </c>
      <c r="G86" s="98">
        <f>IFERROR(((E86/F86)-1)*100,IF(E86+F86&lt;&gt;0,100,0))</f>
        <v>-6.5136187328376671</v>
      </c>
    </row>
    <row r="87" spans="1:7" s="62" customFormat="1" ht="12" x14ac:dyDescent="0.2">
      <c r="A87" s="79" t="s">
        <v>54</v>
      </c>
      <c r="B87" s="64">
        <f t="shared" ref="B87:C87" si="1">B69+B75+B81</f>
        <v>716359616.06500006</v>
      </c>
      <c r="C87" s="64">
        <f t="shared" si="1"/>
        <v>581134387.11899996</v>
      </c>
      <c r="D87" s="98">
        <f>IFERROR(((B87/C87)-1)*100,IF(B87+C87&lt;&gt;0,100,0))</f>
        <v>23.269183848573348</v>
      </c>
      <c r="E87" s="64">
        <f t="shared" ref="E87:F87" si="2">E69+E75+E81</f>
        <v>10643796518.882999</v>
      </c>
      <c r="F87" s="64">
        <f t="shared" si="2"/>
        <v>9165718302.1289997</v>
      </c>
      <c r="G87" s="98">
        <f>IFERROR(((E87/F87)-1)*100,IF(E87+F87&lt;&gt;0,100,0))</f>
        <v>16.126158016559099</v>
      </c>
    </row>
    <row r="88" spans="1:7" s="62" customFormat="1" ht="12" x14ac:dyDescent="0.2">
      <c r="A88" s="79" t="s">
        <v>55</v>
      </c>
      <c r="B88" s="64">
        <f t="shared" ref="B88:C88" si="3">B70+B76+B82</f>
        <v>676127547.18049002</v>
      </c>
      <c r="C88" s="64">
        <f t="shared" si="3"/>
        <v>536596646.35408032</v>
      </c>
      <c r="D88" s="98">
        <f>IFERROR(((B88/C88)-1)*100,IF(B88+C88&lt;&gt;0,100,0))</f>
        <v>26.002939409788706</v>
      </c>
      <c r="E88" s="64">
        <f t="shared" ref="E88:F88" si="4">E70+E76+E82</f>
        <v>10097793072.150749</v>
      </c>
      <c r="F88" s="64">
        <f t="shared" si="4"/>
        <v>8777546575.6391602</v>
      </c>
      <c r="G88" s="98">
        <f>IFERROR(((E88/F88)-1)*100,IF(E88+F88&lt;&gt;0,100,0))</f>
        <v>15.041179048548114</v>
      </c>
    </row>
    <row r="89" spans="1:7" s="63" customFormat="1" x14ac:dyDescent="0.2">
      <c r="A89" s="79" t="s">
        <v>95</v>
      </c>
      <c r="B89" s="98">
        <f>IFERROR((B75/B87)*100,IF(B75+B87&lt;&gt;0,100,0))</f>
        <v>76.154888255802973</v>
      </c>
      <c r="C89" s="98">
        <f>IFERROR((C75/C87)*100,IF(C75+C87&lt;&gt;0,100,0))</f>
        <v>68.624250018496525</v>
      </c>
      <c r="D89" s="98">
        <f>IFERROR(((B89/C89)-1)*100,IF(B89+C89&lt;&gt;0,100,0))</f>
        <v>10.973727560267243</v>
      </c>
      <c r="E89" s="98">
        <f>IFERROR((E75/E87)*100,IF(E75+E87&lt;&gt;0,100,0))</f>
        <v>70.356113028848824</v>
      </c>
      <c r="F89" s="98">
        <f>IFERROR((F75/F87)*100,IF(F75+F87&lt;&gt;0,100,0))</f>
        <v>64.011346537850713</v>
      </c>
      <c r="G89" s="98">
        <f>IFERROR(((E89/F89)-1)*100,IF(E89+F89&lt;&gt;0,100,0))</f>
        <v>9.9119403577088825</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65421773.461000003</v>
      </c>
      <c r="C97" s="135">
        <v>60549187.133000001</v>
      </c>
      <c r="D97" s="65">
        <f>B97-C97</f>
        <v>4872586.3280000016</v>
      </c>
      <c r="E97" s="135">
        <v>889194526.73599994</v>
      </c>
      <c r="F97" s="135">
        <v>939773338.84000003</v>
      </c>
      <c r="G97" s="80">
        <f>E97-F97</f>
        <v>-50578812.104000092</v>
      </c>
    </row>
    <row r="98" spans="1:7" s="62" customFormat="1" ht="13.5" x14ac:dyDescent="0.2">
      <c r="A98" s="114" t="s">
        <v>88</v>
      </c>
      <c r="B98" s="66">
        <v>64587039.034999996</v>
      </c>
      <c r="C98" s="135">
        <v>53914277.939999998</v>
      </c>
      <c r="D98" s="65">
        <f>B98-C98</f>
        <v>10672761.094999999</v>
      </c>
      <c r="E98" s="135">
        <v>876163574.46000004</v>
      </c>
      <c r="F98" s="135">
        <v>918533112.32700002</v>
      </c>
      <c r="G98" s="80">
        <f>E98-F98</f>
        <v>-42369537.866999984</v>
      </c>
    </row>
    <row r="99" spans="1:7" s="62" customFormat="1" ht="12" x14ac:dyDescent="0.2">
      <c r="A99" s="115" t="s">
        <v>16</v>
      </c>
      <c r="B99" s="65">
        <f>B97-B98</f>
        <v>834734.4260000065</v>
      </c>
      <c r="C99" s="65">
        <f>C97-C98</f>
        <v>6634909.1930000037</v>
      </c>
      <c r="D99" s="82"/>
      <c r="E99" s="65">
        <f>E97-E98</f>
        <v>13030952.275999904</v>
      </c>
      <c r="F99" s="82">
        <f>F97-F98</f>
        <v>21240226.513000011</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21346285.603999998</v>
      </c>
      <c r="C102" s="135">
        <v>24245298.217</v>
      </c>
      <c r="D102" s="65">
        <f>B102-C102</f>
        <v>-2899012.6130000018</v>
      </c>
      <c r="E102" s="135">
        <v>348723774.73000002</v>
      </c>
      <c r="F102" s="135">
        <v>365779505.58099997</v>
      </c>
      <c r="G102" s="80">
        <f>E102-F102</f>
        <v>-17055730.850999951</v>
      </c>
    </row>
    <row r="103" spans="1:7" s="16" customFormat="1" ht="13.5" x14ac:dyDescent="0.2">
      <c r="A103" s="79" t="s">
        <v>88</v>
      </c>
      <c r="B103" s="66">
        <v>21504713.237</v>
      </c>
      <c r="C103" s="135">
        <v>25477778.135000002</v>
      </c>
      <c r="D103" s="65">
        <f>B103-C103</f>
        <v>-3973064.8980000019</v>
      </c>
      <c r="E103" s="135">
        <v>396156384.542</v>
      </c>
      <c r="F103" s="135">
        <v>398213803.68599999</v>
      </c>
      <c r="G103" s="80">
        <f>E103-F103</f>
        <v>-2057419.1439999938</v>
      </c>
    </row>
    <row r="104" spans="1:7" s="28" customFormat="1" ht="12" x14ac:dyDescent="0.2">
      <c r="A104" s="81" t="s">
        <v>16</v>
      </c>
      <c r="B104" s="65">
        <f>B102-B103</f>
        <v>-158427.63300000131</v>
      </c>
      <c r="C104" s="65">
        <f>C102-C103</f>
        <v>-1232479.9180000015</v>
      </c>
      <c r="D104" s="82"/>
      <c r="E104" s="65">
        <f>E102-E103</f>
        <v>-47432609.811999977</v>
      </c>
      <c r="F104" s="82">
        <f>F102-F103</f>
        <v>-32434298.105000019</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7">
        <v>839.46660096442804</v>
      </c>
      <c r="C111" s="136">
        <v>760.19559520263795</v>
      </c>
      <c r="D111" s="98">
        <f>IFERROR(((B111/C111)-1)*100,IF(B111+C111&lt;&gt;0,100,0))</f>
        <v>10.427711797075023</v>
      </c>
      <c r="E111" s="84"/>
      <c r="F111" s="137">
        <v>843.11344637508705</v>
      </c>
      <c r="G111" s="137">
        <v>839.46660096442804</v>
      </c>
    </row>
    <row r="112" spans="1:7" s="16" customFormat="1" ht="12" x14ac:dyDescent="0.2">
      <c r="A112" s="79" t="s">
        <v>50</v>
      </c>
      <c r="B112" s="137">
        <v>827.98764853805505</v>
      </c>
      <c r="C112" s="136">
        <v>751.051627933041</v>
      </c>
      <c r="D112" s="98">
        <f>IFERROR(((B112/C112)-1)*100,IF(B112+C112&lt;&gt;0,100,0))</f>
        <v>10.24377256417759</v>
      </c>
      <c r="E112" s="84"/>
      <c r="F112" s="137">
        <v>831.60970824332696</v>
      </c>
      <c r="G112" s="137">
        <v>827.98764853805505</v>
      </c>
    </row>
    <row r="113" spans="1:7" s="16" customFormat="1" ht="12" x14ac:dyDescent="0.2">
      <c r="A113" s="79" t="s">
        <v>51</v>
      </c>
      <c r="B113" s="137">
        <v>893.76586106525895</v>
      </c>
      <c r="C113" s="136">
        <v>797.84740452121798</v>
      </c>
      <c r="D113" s="98">
        <f>IFERROR(((B113/C113)-1)*100,IF(B113+C113&lt;&gt;0,100,0))</f>
        <v>12.022155615283459</v>
      </c>
      <c r="E113" s="84"/>
      <c r="F113" s="137">
        <v>897.33262801679996</v>
      </c>
      <c r="G113" s="137">
        <v>893.76586106525895</v>
      </c>
    </row>
    <row r="114" spans="1:7" s="28" customFormat="1" ht="12" x14ac:dyDescent="0.2">
      <c r="A114" s="81" t="s">
        <v>52</v>
      </c>
      <c r="B114" s="85"/>
      <c r="C114" s="84"/>
      <c r="D114" s="86"/>
      <c r="E114" s="84"/>
      <c r="F114" s="71"/>
      <c r="G114" s="71"/>
    </row>
    <row r="115" spans="1:7" s="16" customFormat="1" ht="12" x14ac:dyDescent="0.2">
      <c r="A115" s="79" t="s">
        <v>56</v>
      </c>
      <c r="B115" s="137">
        <v>622.45136999799195</v>
      </c>
      <c r="C115" s="136">
        <v>591.13305372869002</v>
      </c>
      <c r="D115" s="98">
        <f>IFERROR(((B115/C115)-1)*100,IF(B115+C115&lt;&gt;0,100,0))</f>
        <v>5.298014731498335</v>
      </c>
      <c r="E115" s="84"/>
      <c r="F115" s="137">
        <v>622.63368812912404</v>
      </c>
      <c r="G115" s="137">
        <v>622.31881108409198</v>
      </c>
    </row>
    <row r="116" spans="1:7" s="16" customFormat="1" ht="12" x14ac:dyDescent="0.2">
      <c r="A116" s="79" t="s">
        <v>57</v>
      </c>
      <c r="B116" s="137">
        <v>817.27914874555302</v>
      </c>
      <c r="C116" s="136">
        <v>776.74307313639804</v>
      </c>
      <c r="D116" s="98">
        <f>IFERROR(((B116/C116)-1)*100,IF(B116+C116&lt;&gt;0,100,0))</f>
        <v>5.2187237982664003</v>
      </c>
      <c r="E116" s="84"/>
      <c r="F116" s="137">
        <v>817.27914874555302</v>
      </c>
      <c r="G116" s="137">
        <v>812.50923506214497</v>
      </c>
    </row>
    <row r="117" spans="1:7" s="16" customFormat="1" ht="12" x14ac:dyDescent="0.2">
      <c r="A117" s="79" t="s">
        <v>59</v>
      </c>
      <c r="B117" s="137">
        <v>940.10190708368896</v>
      </c>
      <c r="C117" s="136">
        <v>861.31254382630698</v>
      </c>
      <c r="D117" s="98">
        <f>IFERROR(((B117/C117)-1)*100,IF(B117+C117&lt;&gt;0,100,0))</f>
        <v>9.1475926853876963</v>
      </c>
      <c r="E117" s="84"/>
      <c r="F117" s="137">
        <v>943.72093003497901</v>
      </c>
      <c r="G117" s="137">
        <v>940.04145791027395</v>
      </c>
    </row>
    <row r="118" spans="1:7" s="16" customFormat="1" ht="12" x14ac:dyDescent="0.2">
      <c r="A118" s="79" t="s">
        <v>58</v>
      </c>
      <c r="B118" s="137">
        <v>911.06065570622502</v>
      </c>
      <c r="C118" s="136">
        <v>797.10956370122994</v>
      </c>
      <c r="D118" s="98">
        <f>IFERROR(((B118/C118)-1)*100,IF(B118+C118&lt;&gt;0,100,0))</f>
        <v>14.295536924169427</v>
      </c>
      <c r="E118" s="84"/>
      <c r="F118" s="137">
        <v>917.26028103950398</v>
      </c>
      <c r="G118" s="137">
        <v>911.06065570622502</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11</v>
      </c>
      <c r="G126" s="98">
        <f>IFERROR(((E126/F126)-1)*100,IF(E126+F126&lt;&gt;0,100,0))</f>
        <v>-45.45454545454546</v>
      </c>
    </row>
    <row r="127" spans="1:7" s="16" customFormat="1" ht="12" x14ac:dyDescent="0.2">
      <c r="A127" s="79" t="s">
        <v>72</v>
      </c>
      <c r="B127" s="67">
        <v>81</v>
      </c>
      <c r="C127" s="66">
        <v>36</v>
      </c>
      <c r="D127" s="98">
        <f>IFERROR(((B127/C127)-1)*100,IF(B127+C127&lt;&gt;0,100,0))</f>
        <v>125</v>
      </c>
      <c r="E127" s="66">
        <v>3169</v>
      </c>
      <c r="F127" s="66">
        <v>3178</v>
      </c>
      <c r="G127" s="98">
        <f>IFERROR(((E127/F127)-1)*100,IF(E127+F127&lt;&gt;0,100,0))</f>
        <v>-0.28319697923222531</v>
      </c>
    </row>
    <row r="128" spans="1:7" s="16" customFormat="1" ht="12" x14ac:dyDescent="0.2">
      <c r="A128" s="79" t="s">
        <v>74</v>
      </c>
      <c r="B128" s="67">
        <v>1</v>
      </c>
      <c r="C128" s="66">
        <v>1</v>
      </c>
      <c r="D128" s="98">
        <f>IFERROR(((B128/C128)-1)*100,IF(B128+C128&lt;&gt;0,100,0))</f>
        <v>0</v>
      </c>
      <c r="E128" s="66">
        <v>79</v>
      </c>
      <c r="F128" s="66">
        <v>141</v>
      </c>
      <c r="G128" s="98">
        <f>IFERROR(((E128/F128)-1)*100,IF(E128+F128&lt;&gt;0,100,0))</f>
        <v>-43.971631205673759</v>
      </c>
    </row>
    <row r="129" spans="1:7" s="28" customFormat="1" ht="12" x14ac:dyDescent="0.2">
      <c r="A129" s="81" t="s">
        <v>34</v>
      </c>
      <c r="B129" s="82">
        <f>SUM(B126:B128)</f>
        <v>82</v>
      </c>
      <c r="C129" s="82">
        <f>SUM(C126:C128)</f>
        <v>37</v>
      </c>
      <c r="D129" s="98">
        <f>IFERROR(((B129/C129)-1)*100,IF(B129+C129&lt;&gt;0,100,0))</f>
        <v>121.62162162162163</v>
      </c>
      <c r="E129" s="82">
        <f>SUM(E126:E128)</f>
        <v>3254</v>
      </c>
      <c r="F129" s="82">
        <f>SUM(F126:F128)</f>
        <v>3330</v>
      </c>
      <c r="G129" s="98">
        <f>IFERROR(((E129/F129)-1)*100,IF(E129+F129&lt;&gt;0,100,0))</f>
        <v>-2.2822822822822775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9</v>
      </c>
      <c r="C132" s="66">
        <v>4</v>
      </c>
      <c r="D132" s="98">
        <f>IFERROR(((B132/C132)-1)*100,IF(B132+C132&lt;&gt;0,100,0))</f>
        <v>125</v>
      </c>
      <c r="E132" s="66">
        <v>256</v>
      </c>
      <c r="F132" s="66">
        <v>331</v>
      </c>
      <c r="G132" s="98">
        <f>IFERROR(((E132/F132)-1)*100,IF(E132+F132&lt;&gt;0,100,0))</f>
        <v>-22.658610271903324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9</v>
      </c>
      <c r="C134" s="82">
        <f>SUM(C132:C133)</f>
        <v>4</v>
      </c>
      <c r="D134" s="98">
        <f>IFERROR(((B134/C134)-1)*100,IF(B134+C134&lt;&gt;0,100,0))</f>
        <v>125</v>
      </c>
      <c r="E134" s="82">
        <f>SUM(E132:E133)</f>
        <v>256</v>
      </c>
      <c r="F134" s="82">
        <f>SUM(F132:F133)</f>
        <v>331</v>
      </c>
      <c r="G134" s="98">
        <f>IFERROR(((E134/F134)-1)*100,IF(E134+F134&lt;&gt;0,100,0))</f>
        <v>-22.658610271903324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222</v>
      </c>
      <c r="F137" s="66">
        <v>80871</v>
      </c>
      <c r="G137" s="98">
        <f>IFERROR(((E137/F137)-1)*100,IF(E137+F137&lt;&gt;0,100,0))</f>
        <v>-99.725488741328789</v>
      </c>
    </row>
    <row r="138" spans="1:7" s="16" customFormat="1" ht="12" x14ac:dyDescent="0.2">
      <c r="A138" s="79" t="s">
        <v>72</v>
      </c>
      <c r="B138" s="67">
        <v>33392</v>
      </c>
      <c r="C138" s="66">
        <v>9991</v>
      </c>
      <c r="D138" s="98">
        <f>IFERROR(((B138/C138)-1)*100,IF(B138+C138&lt;&gt;0,100,0))</f>
        <v>234.22079871884699</v>
      </c>
      <c r="E138" s="66">
        <v>2966870</v>
      </c>
      <c r="F138" s="66">
        <v>2850761</v>
      </c>
      <c r="G138" s="98">
        <f>IFERROR(((E138/F138)-1)*100,IF(E138+F138&lt;&gt;0,100,0))</f>
        <v>4.0729124609183209</v>
      </c>
    </row>
    <row r="139" spans="1:7" s="16" customFormat="1" ht="12" x14ac:dyDescent="0.2">
      <c r="A139" s="79" t="s">
        <v>74</v>
      </c>
      <c r="B139" s="67">
        <v>1</v>
      </c>
      <c r="C139" s="66">
        <v>11</v>
      </c>
      <c r="D139" s="98">
        <f>IFERROR(((B139/C139)-1)*100,IF(B139+C139&lt;&gt;0,100,0))</f>
        <v>-90.909090909090907</v>
      </c>
      <c r="E139" s="66">
        <v>3753</v>
      </c>
      <c r="F139" s="66">
        <v>5616</v>
      </c>
      <c r="G139" s="98">
        <f>IFERROR(((E139/F139)-1)*100,IF(E139+F139&lt;&gt;0,100,0))</f>
        <v>-33.173076923076927</v>
      </c>
    </row>
    <row r="140" spans="1:7" s="16" customFormat="1" ht="12" x14ac:dyDescent="0.2">
      <c r="A140" s="81" t="s">
        <v>34</v>
      </c>
      <c r="B140" s="82">
        <f>SUM(B137:B139)</f>
        <v>33393</v>
      </c>
      <c r="C140" s="82">
        <f>SUM(C137:C139)</f>
        <v>10002</v>
      </c>
      <c r="D140" s="98">
        <f>IFERROR(((B140/C140)-1)*100,IF(B140+C140&lt;&gt;0,100,0))</f>
        <v>233.8632273545291</v>
      </c>
      <c r="E140" s="82">
        <f>SUM(E137:E139)</f>
        <v>2970845</v>
      </c>
      <c r="F140" s="82">
        <f>SUM(F137:F139)</f>
        <v>2937248</v>
      </c>
      <c r="G140" s="98">
        <f>IFERROR(((E140/F140)-1)*100,IF(E140+F140&lt;&gt;0,100,0))</f>
        <v>1.1438257852248057</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18000</v>
      </c>
      <c r="C143" s="66">
        <v>768</v>
      </c>
      <c r="D143" s="98">
        <f>IFERROR(((B143/C143)-1)*100,)</f>
        <v>2243.75</v>
      </c>
      <c r="E143" s="66">
        <v>183828</v>
      </c>
      <c r="F143" s="66">
        <v>125338</v>
      </c>
      <c r="G143" s="98">
        <f>IFERROR(((E143/F143)-1)*100,)</f>
        <v>46.665815634524257</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18000</v>
      </c>
      <c r="C145" s="82">
        <f>SUM(C143:C144)</f>
        <v>768</v>
      </c>
      <c r="D145" s="98">
        <f>IFERROR(((B145/C145)-1)*100,)</f>
        <v>2243.75</v>
      </c>
      <c r="E145" s="82">
        <f>SUM(E143:E144)</f>
        <v>183828</v>
      </c>
      <c r="F145" s="82">
        <f>SUM(F143:F144)</f>
        <v>125338</v>
      </c>
      <c r="G145" s="98">
        <f>IFERROR(((E145/F145)-1)*100,)</f>
        <v>46.665815634524257</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5233.7470000000003</v>
      </c>
      <c r="F148" s="66">
        <v>1932016.6625000001</v>
      </c>
      <c r="G148" s="98">
        <f>IFERROR(((E148/F148)-1)*100,IF(E148+F148&lt;&gt;0,100,0))</f>
        <v>-99.729104458487043</v>
      </c>
    </row>
    <row r="149" spans="1:7" s="32" customFormat="1" x14ac:dyDescent="0.2">
      <c r="A149" s="79" t="s">
        <v>72</v>
      </c>
      <c r="B149" s="67">
        <v>3011396.34968</v>
      </c>
      <c r="C149" s="66">
        <v>906532.45620999997</v>
      </c>
      <c r="D149" s="98">
        <f>IFERROR(((B149/C149)-1)*100,IF(B149+C149&lt;&gt;0,100,0))</f>
        <v>232.18847588424393</v>
      </c>
      <c r="E149" s="66">
        <v>276634909.52502</v>
      </c>
      <c r="F149" s="66">
        <v>270989655.46250999</v>
      </c>
      <c r="G149" s="98">
        <f>IFERROR(((E149/F149)-1)*100,IF(E149+F149&lt;&gt;0,100,0))</f>
        <v>2.0831990995652694</v>
      </c>
    </row>
    <row r="150" spans="1:7" s="32" customFormat="1" x14ac:dyDescent="0.2">
      <c r="A150" s="79" t="s">
        <v>74</v>
      </c>
      <c r="B150" s="67">
        <v>8280.33</v>
      </c>
      <c r="C150" s="66">
        <v>83061.33</v>
      </c>
      <c r="D150" s="98">
        <f>IFERROR(((B150/C150)-1)*100,IF(B150+C150&lt;&gt;0,100,0))</f>
        <v>-90.031064997394097</v>
      </c>
      <c r="E150" s="66">
        <v>25986035.969999999</v>
      </c>
      <c r="F150" s="66">
        <v>29567544.300000001</v>
      </c>
      <c r="G150" s="98">
        <f>IFERROR(((E150/F150)-1)*100,IF(E150+F150&lt;&gt;0,100,0))</f>
        <v>-12.112971891277425</v>
      </c>
    </row>
    <row r="151" spans="1:7" s="16" customFormat="1" ht="12" x14ac:dyDescent="0.2">
      <c r="A151" s="81" t="s">
        <v>34</v>
      </c>
      <c r="B151" s="82">
        <f>SUM(B148:B150)</f>
        <v>3019676.6796800001</v>
      </c>
      <c r="C151" s="82">
        <f>SUM(C148:C150)</f>
        <v>989593.78620999993</v>
      </c>
      <c r="D151" s="98">
        <f>IFERROR(((B151/C151)-1)*100,IF(B151+C151&lt;&gt;0,100,0))</f>
        <v>205.1430518015803</v>
      </c>
      <c r="E151" s="82">
        <f>SUM(E148:E150)</f>
        <v>302626179.24202001</v>
      </c>
      <c r="F151" s="82">
        <f>SUM(F148:F150)</f>
        <v>302489216.42501003</v>
      </c>
      <c r="G151" s="98">
        <f>IFERROR(((E151/F151)-1)*100,IF(E151+F151&lt;&gt;0,100,0))</f>
        <v>4.5278578399821079E-2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21211</v>
      </c>
      <c r="C154" s="66">
        <v>3563.136</v>
      </c>
      <c r="D154" s="98">
        <f>IFERROR(((B154/C154)-1)*100,IF(B154+C154&lt;&gt;0,100,0))</f>
        <v>495.29021625893597</v>
      </c>
      <c r="E154" s="66">
        <v>311518.56663999998</v>
      </c>
      <c r="F154" s="66">
        <v>262300.37978999998</v>
      </c>
      <c r="G154" s="98">
        <f>IFERROR(((E154/F154)-1)*100,IF(E154+F154&lt;&gt;0,100,0))</f>
        <v>18.76405474113476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21211</v>
      </c>
      <c r="C156" s="82">
        <f>SUM(C154:C155)</f>
        <v>3563.136</v>
      </c>
      <c r="D156" s="98">
        <f>IFERROR(((B156/C156)-1)*100,IF(B156+C156&lt;&gt;0,100,0))</f>
        <v>495.29021625893597</v>
      </c>
      <c r="E156" s="82">
        <f>SUM(E154:E155)</f>
        <v>311518.56663999998</v>
      </c>
      <c r="F156" s="82">
        <f>SUM(F154:F155)</f>
        <v>262300.37978999998</v>
      </c>
      <c r="G156" s="98">
        <f>IFERROR(((E156/F156)-1)*100,IF(E156+F156&lt;&gt;0,100,0))</f>
        <v>18.76405474113476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215</v>
      </c>
      <c r="C159" s="66">
        <v>30471</v>
      </c>
      <c r="D159" s="98">
        <f>IFERROR(((B159/C159)-1)*100,IF(B159+C159&lt;&gt;0,100,0))</f>
        <v>-99.294411079386961</v>
      </c>
      <c r="E159" s="78"/>
      <c r="F159" s="78"/>
      <c r="G159" s="65"/>
    </row>
    <row r="160" spans="1:7" s="16" customFormat="1" ht="12" x14ac:dyDescent="0.2">
      <c r="A160" s="79" t="s">
        <v>72</v>
      </c>
      <c r="B160" s="67">
        <v>1119785</v>
      </c>
      <c r="C160" s="66">
        <v>1041683</v>
      </c>
      <c r="D160" s="98">
        <f>IFERROR(((B160/C160)-1)*100,IF(B160+C160&lt;&gt;0,100,0))</f>
        <v>7.4976744364648296</v>
      </c>
      <c r="E160" s="78"/>
      <c r="F160" s="78"/>
      <c r="G160" s="65"/>
    </row>
    <row r="161" spans="1:7" s="16" customFormat="1" ht="12" x14ac:dyDescent="0.2">
      <c r="A161" s="79" t="s">
        <v>74</v>
      </c>
      <c r="B161" s="67">
        <v>1709</v>
      </c>
      <c r="C161" s="66">
        <v>2184</v>
      </c>
      <c r="D161" s="98">
        <f>IFERROR(((B161/C161)-1)*100,IF(B161+C161&lt;&gt;0,100,0))</f>
        <v>-21.749084249084248</v>
      </c>
      <c r="E161" s="78"/>
      <c r="F161" s="78"/>
      <c r="G161" s="65"/>
    </row>
    <row r="162" spans="1:7" s="28" customFormat="1" ht="12" x14ac:dyDescent="0.2">
      <c r="A162" s="81" t="s">
        <v>34</v>
      </c>
      <c r="B162" s="82">
        <f>SUM(B159:B161)</f>
        <v>1121709</v>
      </c>
      <c r="C162" s="82">
        <f>SUM(C159:C161)</f>
        <v>1074338</v>
      </c>
      <c r="D162" s="98">
        <f>IFERROR(((B162/C162)-1)*100,IF(B162+C162&lt;&gt;0,100,0))</f>
        <v>4.4093199719269061</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154784</v>
      </c>
      <c r="C165" s="66">
        <v>156535</v>
      </c>
      <c r="D165" s="98">
        <f>IFERROR(((B165/C165)-1)*100,IF(B165+C165&lt;&gt;0,100,0))</f>
        <v>-1.118599674194265</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154784</v>
      </c>
      <c r="C167" s="82">
        <f>SUM(C165:C166)</f>
        <v>156535</v>
      </c>
      <c r="D167" s="98">
        <f>IFERROR(((B167/C167)-1)*100,IF(B167+C167&lt;&gt;0,100,0))</f>
        <v>-1.118599674194265</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6798</v>
      </c>
      <c r="C175" s="113">
        <v>6581</v>
      </c>
      <c r="D175" s="111">
        <f>IFERROR(((B175/C175)-1)*100,IF(B175+C175&lt;&gt;0,100,0))</f>
        <v>3.2973712201793015</v>
      </c>
      <c r="E175" s="113">
        <v>130108</v>
      </c>
      <c r="F175" s="113">
        <v>119481</v>
      </c>
      <c r="G175" s="111">
        <f>IFERROR(((E175/F175)-1)*100,IF(E175+F175&lt;&gt;0,100,0))</f>
        <v>8.8943011859626164</v>
      </c>
    </row>
    <row r="176" spans="1:7" x14ac:dyDescent="0.2">
      <c r="A176" s="101" t="s">
        <v>32</v>
      </c>
      <c r="B176" s="112">
        <v>41607</v>
      </c>
      <c r="C176" s="113">
        <v>44407</v>
      </c>
      <c r="D176" s="111">
        <f t="shared" ref="D176:D178" si="5">IFERROR(((B176/C176)-1)*100,IF(B176+C176&lt;&gt;0,100,0))</f>
        <v>-6.3053122255500309</v>
      </c>
      <c r="E176" s="113">
        <v>838468</v>
      </c>
      <c r="F176" s="113">
        <v>797065</v>
      </c>
      <c r="G176" s="111">
        <f>IFERROR(((E176/F176)-1)*100,IF(E176+F176&lt;&gt;0,100,0))</f>
        <v>5.1944320726665882</v>
      </c>
    </row>
    <row r="177" spans="1:7" x14ac:dyDescent="0.2">
      <c r="A177" s="101" t="s">
        <v>92</v>
      </c>
      <c r="B177" s="112">
        <v>17256151</v>
      </c>
      <c r="C177" s="113">
        <v>14672250</v>
      </c>
      <c r="D177" s="111">
        <f t="shared" si="5"/>
        <v>17.610802705788142</v>
      </c>
      <c r="E177" s="113">
        <v>318332474</v>
      </c>
      <c r="F177" s="113">
        <v>253504476</v>
      </c>
      <c r="G177" s="111">
        <f>IFERROR(((E177/F177)-1)*100,IF(E177+F177&lt;&gt;0,100,0))</f>
        <v>25.572723220871254</v>
      </c>
    </row>
    <row r="178" spans="1:7" x14ac:dyDescent="0.2">
      <c r="A178" s="101" t="s">
        <v>93</v>
      </c>
      <c r="B178" s="112">
        <v>101067</v>
      </c>
      <c r="C178" s="113">
        <v>103775</v>
      </c>
      <c r="D178" s="111">
        <f t="shared" si="5"/>
        <v>-2.6094916887496988</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327</v>
      </c>
      <c r="C181" s="113">
        <v>276</v>
      </c>
      <c r="D181" s="111">
        <f t="shared" ref="D181:D184" si="6">IFERROR(((B181/C181)-1)*100,IF(B181+C181&lt;&gt;0,100,0))</f>
        <v>18.478260869565212</v>
      </c>
      <c r="E181" s="113">
        <v>6319</v>
      </c>
      <c r="F181" s="113">
        <v>5204</v>
      </c>
      <c r="G181" s="111">
        <f t="shared" ref="G181" si="7">IFERROR(((E181/F181)-1)*100,IF(E181+F181&lt;&gt;0,100,0))</f>
        <v>21.425826287471182</v>
      </c>
    </row>
    <row r="182" spans="1:7" x14ac:dyDescent="0.2">
      <c r="A182" s="101" t="s">
        <v>32</v>
      </c>
      <c r="B182" s="112">
        <v>4005</v>
      </c>
      <c r="C182" s="113">
        <v>5207</v>
      </c>
      <c r="D182" s="111">
        <f t="shared" si="6"/>
        <v>-23.084309583253315</v>
      </c>
      <c r="E182" s="113">
        <v>92696</v>
      </c>
      <c r="F182" s="113">
        <v>62496</v>
      </c>
      <c r="G182" s="111">
        <f t="shared" ref="G182" si="8">IFERROR(((E182/F182)-1)*100,IF(E182+F182&lt;&gt;0,100,0))</f>
        <v>48.323092677931378</v>
      </c>
    </row>
    <row r="183" spans="1:7" x14ac:dyDescent="0.2">
      <c r="A183" s="101" t="s">
        <v>92</v>
      </c>
      <c r="B183" s="112">
        <v>57987</v>
      </c>
      <c r="C183" s="113">
        <v>47595</v>
      </c>
      <c r="D183" s="111">
        <f t="shared" si="6"/>
        <v>21.834226284273562</v>
      </c>
      <c r="E183" s="113">
        <v>1938532</v>
      </c>
      <c r="F183" s="113">
        <v>1170722</v>
      </c>
      <c r="G183" s="111">
        <f t="shared" ref="G183" si="9">IFERROR(((E183/F183)-1)*100,IF(E183+F183&lt;&gt;0,100,0))</f>
        <v>65.584314636608852</v>
      </c>
    </row>
    <row r="184" spans="1:7" x14ac:dyDescent="0.2">
      <c r="A184" s="101" t="s">
        <v>93</v>
      </c>
      <c r="B184" s="112">
        <v>39476</v>
      </c>
      <c r="C184" s="113">
        <v>44496</v>
      </c>
      <c r="D184" s="111">
        <f t="shared" si="6"/>
        <v>-11.28191298094211</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2022-04-11T06:25:45Z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