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7403F420-5AF2-4D58-880D-FFCCF900C137}" xr6:coauthVersionLast="47" xr6:coauthVersionMax="47" xr10:uidLastSave="{00000000-0000-0000-0000-000000000000}"/>
  <bookViews>
    <workbookView xWindow="390" yWindow="39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G156" i="1" s="1"/>
  <c r="F156" i="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<sst xmlns="http://schemas.openxmlformats.org/spreadsheetml/2006/main" count="270" uniqueCount="102">
  <si>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</si>
  <si>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</si>
  <si>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</si>
  <si>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</si>
  <si>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</si>
  <si>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</si>
  <si>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</si>
  <si>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</si>
  <si>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</si>
  <si>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</si>
  <si>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</si>
  <si>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</si>
  <si>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</si>
  <si>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</si>
  <si>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</si>
  <si>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</si>
  <si>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</si>
  <si>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</si>
  <si>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</si>
  <si>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</si>
  <si>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</si>
  <si>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</si>
  <si>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</si>
  <si>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</si>
  <si>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</si>
  <si>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</si>
  <si>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</si>
  <si>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</si>
  <si>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</si>
  <si>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</si>
  <si>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</si>
  <si>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</si>
  <si>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</si>
  <si>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</si>
  <si>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</si>
  <si>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</si>
  <si>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</si>
  <si>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</si>
  <si>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</si>
  <si>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</si>
  <si>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</si>
  <si>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</si>
  <si>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</si>
  <si>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</si>
  <si>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</si>
  <si>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</si>
  <si>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</si>
  <si>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</si>
  <si>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</si>
  <si>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</si>
  <si>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</si>
  <si>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</si>
  <si>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</si>
  <si>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</si>
  <si>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</si>
  <si>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</si>
  <si>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</si>
  <si>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</si>
  <si>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</si>
  <si>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</si>
  <si>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</si>
  <si>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</si>
  <si>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</si>
  <si>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</si>
  <si>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</si>
  <si>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</si>
  <si>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</si>
  <si>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</si>
  <si>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</si>
  <si>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</si>
  <si>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</si>
  <si>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</si>
  <si>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</si>
  <si>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</si>
  <si>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</si>
  <si>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</si>
  <si>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</si>
  <si>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</si>
  <si>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</si>
  <si>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</si>
  <si>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</si>
  <si>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</si>
  <si>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</si>
  <si>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</si>
  <si>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</si>
  <si>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</si>
  <si>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</si>
  <si>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</si>
  <si>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</si>
  <si>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</si>
  <si>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</si>
  <si>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</si>
  <si>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</si>
  <si>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</si>
  <si>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</si>
  <si>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</si>
  <si>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</si>
  <si>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</si>
  <si>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</si>
  <si>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14 April 2022</t>
  </si>
  <si>
    <t>14.04.2022</t>
  </si>
  <si>
    <t>16.04.2021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</si>
</sst>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1345621</v>
      </c>
      <c r="C11" s="67">
        <v>1465859</v>
      </c>
      <c r="D11" s="98">
        <f>IFERROR(((B11/C11)-1)*100,IF(B11+C11&lt;&gt;0,100,0))</f>
        <v>-8.2025624565527764</v>
      </c>
      <c r="E11" s="67">
        <v>24748820</v>
      </c>
      <c r="F11" s="67">
        <v>24294627</v>
      </c>
      <c r="G11" s="98">
        <f>IFERROR(((E11/F11)-1)*100,IF(E11+F11&lt;&gt;0,100,0))</f>
        <v>1.8695203676104999</v>
      </c>
    </row>
    <row r="12" spans="1:7" s="16" customFormat="1" ht="12" x14ac:dyDescent="0.2">
      <c r="A12" s="64" t="s">
        <v>9</v>
      </c>
      <c r="B12" s="67">
        <v>1260640.808</v>
      </c>
      <c r="C12" s="67">
        <v>2055828.9469999999</v>
      </c>
      <c r="D12" s="98">
        <f>IFERROR(((B12/C12)-1)*100,IF(B12+C12&lt;&gt;0,100,0))</f>
        <v>-38.679683937731809</v>
      </c>
      <c r="E12" s="67">
        <v>25048915.675000001</v>
      </c>
      <c r="F12" s="67">
        <v>40976634.608999997</v>
      </c>
      <c r="G12" s="98">
        <f>IFERROR(((E12/F12)-1)*100,IF(E12+F12&lt;&gt;0,100,0))</f>
        <v>-38.87024663197127</v>
      </c>
    </row>
    <row r="13" spans="1:7" s="16" customFormat="1" ht="12" x14ac:dyDescent="0.2">
      <c r="A13" s="64" t="s">
        <v>10</v>
      </c>
      <c r="B13" s="67">
        <v>90170976.055578306</v>
      </c>
      <c r="C13" s="67">
        <v>102375393.419313</v>
      </c>
      <c r="D13" s="98">
        <f>IFERROR(((B13/C13)-1)*100,IF(B13+C13&lt;&gt;0,100,0))</f>
        <v>-11.921240989763405</v>
      </c>
      <c r="E13" s="67">
        <v>1862225288.13887</v>
      </c>
      <c r="F13" s="67">
        <v>1696733304.0439401</v>
      </c>
      <c r="G13" s="98">
        <f>IFERROR(((E13/F13)-1)*100,IF(E13+F13&lt;&gt;0,100,0))</f>
        <v>9.753564906193656</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259</v>
      </c>
      <c r="C16" s="67">
        <v>342</v>
      </c>
      <c r="D16" s="98">
        <f>IFERROR(((B16/C16)-1)*100,IF(B16+C16&lt;&gt;0,100,0))</f>
        <v>-24.269005847953217</v>
      </c>
      <c r="E16" s="67">
        <v>5946</v>
      </c>
      <c r="F16" s="67">
        <v>4979</v>
      </c>
      <c r="G16" s="98">
        <f>IFERROR(((E16/F16)-1)*100,IF(E16+F16&lt;&gt;0,100,0))</f>
        <v>19.421570596505333</v>
      </c>
    </row>
    <row r="17" spans="1:7" s="16" customFormat="1" ht="12" x14ac:dyDescent="0.2">
      <c r="A17" s="64" t="s">
        <v>9</v>
      </c>
      <c r="B17" s="67">
        <v>92816.464999999997</v>
      </c>
      <c r="C17" s="67">
        <v>124660.715</v>
      </c>
      <c r="D17" s="98">
        <f>IFERROR(((B17/C17)-1)*100,IF(B17+C17&lt;&gt;0,100,0))</f>
        <v>-25.544735564848963</v>
      </c>
      <c r="E17" s="67">
        <v>2436121.7850000001</v>
      </c>
      <c r="F17" s="67">
        <v>3979930.753</v>
      </c>
      <c r="G17" s="98">
        <f>IFERROR(((E17/F17)-1)*100,IF(E17+F17&lt;&gt;0,100,0))</f>
        <v>-38.789844944822327</v>
      </c>
    </row>
    <row r="18" spans="1:7" s="16" customFormat="1" ht="12" x14ac:dyDescent="0.2">
      <c r="A18" s="64" t="s">
        <v>10</v>
      </c>
      <c r="B18" s="67">
        <v>6881223.5343783097</v>
      </c>
      <c r="C18" s="67">
        <v>12114491.5392437</v>
      </c>
      <c r="D18" s="98">
        <f>IFERROR(((B18/C18)-1)*100,IF(B18+C18&lt;&gt;0,100,0))</f>
        <v>-43.198412313985571</v>
      </c>
      <c r="E18" s="67">
        <v>157665448.987802</v>
      </c>
      <c r="F18" s="67">
        <v>118099516.757255</v>
      </c>
      <c r="G18" s="98">
        <f>IFERROR(((E18/F18)-1)*100,IF(E18+F18&lt;&gt;0,100,0))</f>
        <v>33.502196551635265</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13704090.063039999</v>
      </c>
      <c r="C24" s="66">
        <v>19806414.288109999</v>
      </c>
      <c r="D24" s="65">
        <f>B24-C24</f>
        <v>-6102324.2250699997</v>
      </c>
      <c r="E24" s="67">
        <v>305188179.70424998</v>
      </c>
      <c r="F24" s="67">
        <v>329451108.33125001</v>
      </c>
      <c r="G24" s="65">
        <f>E24-F24</f>
        <v>-24262928.627000034</v>
      </c>
    </row>
    <row r="25" spans="1:7" s="16" customFormat="1" ht="12" x14ac:dyDescent="0.2">
      <c r="A25" s="68" t="s">
        <v>15</v>
      </c>
      <c r="B25" s="66">
        <v>14663855.929020001</v>
      </c>
      <c r="C25" s="66">
        <v>19527384.909669999</v>
      </c>
      <c r="D25" s="65">
        <f>B25-C25</f>
        <v>-4863528.9806499984</v>
      </c>
      <c r="E25" s="67">
        <v>280395707.27845001</v>
      </c>
      <c r="F25" s="67">
        <v>337556173.87761998</v>
      </c>
      <c r="G25" s="65">
        <f>E25-F25</f>
        <v>-57160466.59916997</v>
      </c>
    </row>
    <row r="26" spans="1:7" s="28" customFormat="1" ht="12" x14ac:dyDescent="0.2">
      <c r="A26" s="69" t="s">
        <v>16</v>
      </c>
      <c r="B26" s="70">
        <f>B24-B25</f>
        <v>-959765.86598000117</v>
      </c>
      <c r="C26" s="70">
        <f>C24-C25</f>
        <v>279029.37844000012</v>
      </c>
      <c r="D26" s="70"/>
      <c r="E26" s="70">
        <f>E24-E25</f>
        <v>24792472.425799966</v>
      </c>
      <c r="F26" s="70">
        <f>F24-F25</f>
        <v>-8105065.5463699698</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73382.828489830004</v>
      </c>
      <c r="C33" s="132">
        <v>68698.776713130006</v>
      </c>
      <c r="D33" s="98">
        <f t="shared" ref="D33:D42" si="0">IFERROR(((B33/C33)-1)*100,IF(B33+C33&lt;&gt;0,100,0))</f>
        <v>6.8182462640630437</v>
      </c>
      <c r="E33" s="64"/>
      <c r="F33" s="132">
        <v>74776.11</v>
      </c>
      <c r="G33" s="132">
        <v>72924.710000000006</v>
      </c>
    </row>
    <row r="34" spans="1:7" s="16" customFormat="1" ht="12" x14ac:dyDescent="0.2">
      <c r="A34" s="64" t="s">
        <v>23</v>
      </c>
      <c r="B34" s="132">
        <v>81892.468547290002</v>
      </c>
      <c r="C34" s="132">
        <v>72389.620300340001</v>
      </c>
      <c r="D34" s="98">
        <f t="shared" si="0"/>
        <v>13.127363021830041</v>
      </c>
      <c r="E34" s="64"/>
      <c r="F34" s="132">
        <v>85013.4</v>
      </c>
      <c r="G34" s="132">
        <v>81665.5</v>
      </c>
    </row>
    <row r="35" spans="1:7" s="16" customFormat="1" ht="12" x14ac:dyDescent="0.2">
      <c r="A35" s="64" t="s">
        <v>24</v>
      </c>
      <c r="B35" s="132">
        <v>69865.717785200002</v>
      </c>
      <c r="C35" s="132">
        <v>55408.712907300003</v>
      </c>
      <c r="D35" s="98">
        <f t="shared" si="0"/>
        <v>26.091573182879891</v>
      </c>
      <c r="E35" s="64"/>
      <c r="F35" s="132">
        <v>71118.720000000001</v>
      </c>
      <c r="G35" s="132">
        <v>69424.33</v>
      </c>
    </row>
    <row r="36" spans="1:7" s="16" customFormat="1" ht="12" x14ac:dyDescent="0.2">
      <c r="A36" s="64" t="s">
        <v>25</v>
      </c>
      <c r="B36" s="132">
        <v>66481.942707609996</v>
      </c>
      <c r="C36" s="132">
        <v>62898.129646300004</v>
      </c>
      <c r="D36" s="98">
        <f t="shared" si="0"/>
        <v>5.6978054537760281</v>
      </c>
      <c r="E36" s="64"/>
      <c r="F36" s="132">
        <v>67814.61</v>
      </c>
      <c r="G36" s="132">
        <v>65970.210000000006</v>
      </c>
    </row>
    <row r="37" spans="1:7" s="16" customFormat="1" ht="12" x14ac:dyDescent="0.2">
      <c r="A37" s="64" t="s">
        <v>79</v>
      </c>
      <c r="B37" s="132">
        <v>82425.133394119999</v>
      </c>
      <c r="C37" s="132">
        <v>70350.05571113</v>
      </c>
      <c r="D37" s="98">
        <f t="shared" si="0"/>
        <v>17.164275935434148</v>
      </c>
      <c r="E37" s="64"/>
      <c r="F37" s="132">
        <v>83620.55</v>
      </c>
      <c r="G37" s="132">
        <v>80934.42</v>
      </c>
    </row>
    <row r="38" spans="1:7" s="16" customFormat="1" ht="12" x14ac:dyDescent="0.2">
      <c r="A38" s="64" t="s">
        <v>26</v>
      </c>
      <c r="B38" s="132">
        <v>78661.445345469998</v>
      </c>
      <c r="C38" s="132">
        <v>89364.167438300006</v>
      </c>
      <c r="D38" s="98">
        <f t="shared" si="0"/>
        <v>-11.976525266930427</v>
      </c>
      <c r="E38" s="64"/>
      <c r="F38" s="132">
        <v>80218.12</v>
      </c>
      <c r="G38" s="132">
        <v>77402.98</v>
      </c>
    </row>
    <row r="39" spans="1:7" s="16" customFormat="1" ht="12" x14ac:dyDescent="0.2">
      <c r="A39" s="64" t="s">
        <v>27</v>
      </c>
      <c r="B39" s="132">
        <v>16443.476990439998</v>
      </c>
      <c r="C39" s="132">
        <v>12445.57242257</v>
      </c>
      <c r="D39" s="98">
        <f t="shared" si="0"/>
        <v>32.123107175205632</v>
      </c>
      <c r="E39" s="64"/>
      <c r="F39" s="132">
        <v>17349.150000000001</v>
      </c>
      <c r="G39" s="132">
        <v>16356.82</v>
      </c>
    </row>
    <row r="40" spans="1:7" s="16" customFormat="1" ht="12" x14ac:dyDescent="0.2">
      <c r="A40" s="64" t="s">
        <v>28</v>
      </c>
      <c r="B40" s="132">
        <v>83330.314857210004</v>
      </c>
      <c r="C40" s="132">
        <v>84625.016008089995</v>
      </c>
      <c r="D40" s="98">
        <f t="shared" si="0"/>
        <v>-1.529927215323923</v>
      </c>
      <c r="E40" s="64"/>
      <c r="F40" s="132">
        <v>85562.5</v>
      </c>
      <c r="G40" s="132">
        <v>82635.8</v>
      </c>
    </row>
    <row r="41" spans="1:7" s="16" customFormat="1" ht="12" x14ac:dyDescent="0.2">
      <c r="A41" s="64" t="s">
        <v>29</v>
      </c>
      <c r="B41" s="72"/>
      <c r="C41" s="72"/>
      <c r="D41" s="98">
        <f t="shared" si="0"/>
        <v>0</v>
      </c>
      <c r="E41" s="64"/>
      <c r="F41" s="72"/>
      <c r="G41" s="72"/>
    </row>
    <row r="42" spans="1:7" s="16" customFormat="1" ht="12" x14ac:dyDescent="0.2">
      <c r="A42" s="64" t="s">
        <v>78</v>
      </c>
      <c r="B42" s="132">
        <v>1407.59954659</v>
      </c>
      <c r="C42" s="132">
        <v>1141.3763705399999</v>
      </c>
      <c r="D42" s="98">
        <f t="shared" si="0"/>
        <v>23.324749216951666</v>
      </c>
      <c r="E42" s="64"/>
      <c r="F42" s="132">
        <v>2386.0300000000002</v>
      </c>
      <c r="G42" s="132">
        <v>1390.27</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21222.902447599201</v>
      </c>
      <c r="D48" s="72"/>
      <c r="E48" s="133">
        <v>19628.0841121919</v>
      </c>
      <c r="F48" s="72"/>
      <c r="G48" s="98">
        <f>IFERROR(((C48/E48)-1)*100,IF(C48+E48&lt;&gt;0,100,0))</f>
        <v>8.1251859646183533</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2351</v>
      </c>
      <c r="D54" s="75"/>
      <c r="E54" s="134">
        <v>810206</v>
      </c>
      <c r="F54" s="134">
        <v>88932489.174999997</v>
      </c>
      <c r="G54" s="134">
        <v>9407106.5280000009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4367</v>
      </c>
      <c r="C68" s="66">
        <v>6103</v>
      </c>
      <c r="D68" s="98">
        <f>IFERROR(((B68/C68)-1)*100,IF(B68+C68&lt;&gt;0,100,0))</f>
        <v>-28.445027035883996</v>
      </c>
      <c r="E68" s="66">
        <v>94248</v>
      </c>
      <c r="F68" s="66">
        <v>104303</v>
      </c>
      <c r="G68" s="98">
        <f>IFERROR(((E68/F68)-1)*100,IF(E68+F68&lt;&gt;0,100,0))</f>
        <v>-9.6401829285830747</v>
      </c>
    </row>
    <row r="69" spans="1:7" s="16" customFormat="1" ht="12" x14ac:dyDescent="0.2">
      <c r="A69" s="79" t="s">
        <v>54</v>
      </c>
      <c r="B69" s="67">
        <v>132325084.223</v>
      </c>
      <c r="C69" s="66">
        <v>202907933.12</v>
      </c>
      <c r="D69" s="98">
        <f>IFERROR(((B69/C69)-1)*100,IF(B69+C69&lt;&gt;0,100,0))</f>
        <v>-34.785652690699486</v>
      </c>
      <c r="E69" s="66">
        <v>2985791944.8470001</v>
      </c>
      <c r="F69" s="66">
        <v>3285863124.3540001</v>
      </c>
      <c r="G69" s="98">
        <f>IFERROR(((E69/F69)-1)*100,IF(E69+F69&lt;&gt;0,100,0))</f>
        <v>-9.1321874390612017</v>
      </c>
    </row>
    <row r="70" spans="1:7" s="62" customFormat="1" ht="12" x14ac:dyDescent="0.2">
      <c r="A70" s="79" t="s">
        <v>55</v>
      </c>
      <c r="B70" s="67">
        <v>128929373.76392999</v>
      </c>
      <c r="C70" s="66">
        <v>199160049.44119999</v>
      </c>
      <c r="D70" s="98">
        <f>IFERROR(((B70/C70)-1)*100,IF(B70+C70&lt;&gt;0,100,0))</f>
        <v>-35.26343555061473</v>
      </c>
      <c r="E70" s="66">
        <v>2932560273.17661</v>
      </c>
      <c r="F70" s="66">
        <v>3222894614.2978301</v>
      </c>
      <c r="G70" s="98">
        <f>IFERROR(((E70/F70)-1)*100,IF(E70+F70&lt;&gt;0,100,0))</f>
        <v>-9.0084962701914133</v>
      </c>
    </row>
    <row r="71" spans="1:7" s="16" customFormat="1" ht="12" x14ac:dyDescent="0.2">
      <c r="A71" s="79" t="s">
        <v>94</v>
      </c>
      <c r="B71" s="98">
        <f>IFERROR(B69/B68/1000,)</f>
        <v>30.301141337989471</v>
      </c>
      <c r="C71" s="98">
        <f>IFERROR(C69/C68/1000,)</f>
        <v>33.247244489595282</v>
      </c>
      <c r="D71" s="98">
        <f>IFERROR(((B71/C71)-1)*100,IF(B71+C71&lt;&gt;0,100,0))</f>
        <v>-8.861194955653529</v>
      </c>
      <c r="E71" s="98">
        <f>IFERROR(E69/E68/1000,)</f>
        <v>31.680162389090484</v>
      </c>
      <c r="F71" s="98">
        <f>IFERROR(F69/F68/1000,)</f>
        <v>31.503054795681813</v>
      </c>
      <c r="G71" s="98">
        <f>IFERROR(((E71/F71)-1)*100,IF(E71+F71&lt;&gt;0,100,0))</f>
        <v>0.56219180824630399</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2402</v>
      </c>
      <c r="C74" s="66">
        <v>2954</v>
      </c>
      <c r="D74" s="98">
        <f>IFERROR(((B74/C74)-1)*100,IF(B74+C74&lt;&gt;0,100,0))</f>
        <v>-18.68652674339878</v>
      </c>
      <c r="E74" s="66">
        <v>40268</v>
      </c>
      <c r="F74" s="66">
        <v>41540</v>
      </c>
      <c r="G74" s="98">
        <f>IFERROR(((E74/F74)-1)*100,IF(E74+F74&lt;&gt;0,100,0))</f>
        <v>-3.0621088107847805</v>
      </c>
    </row>
    <row r="75" spans="1:7" s="16" customFormat="1" ht="12" x14ac:dyDescent="0.2">
      <c r="A75" s="79" t="s">
        <v>54</v>
      </c>
      <c r="B75" s="67">
        <v>446466039.76599997</v>
      </c>
      <c r="C75" s="66">
        <v>410099532.05199999</v>
      </c>
      <c r="D75" s="98">
        <f>IFERROR(((B75/C75)-1)*100,IF(B75+C75&lt;&gt;0,100,0))</f>
        <v>8.8677271910148736</v>
      </c>
      <c r="E75" s="66">
        <v>7935228529.1520004</v>
      </c>
      <c r="F75" s="66">
        <v>6277199237.1110001</v>
      </c>
      <c r="G75" s="98">
        <f>IFERROR(((E75/F75)-1)*100,IF(E75+F75&lt;&gt;0,100,0))</f>
        <v>26.413520256592761</v>
      </c>
    </row>
    <row r="76" spans="1:7" s="16" customFormat="1" ht="12" x14ac:dyDescent="0.2">
      <c r="A76" s="79" t="s">
        <v>55</v>
      </c>
      <c r="B76" s="67">
        <v>419539907.47665</v>
      </c>
      <c r="C76" s="66">
        <v>396162926.09538001</v>
      </c>
      <c r="D76" s="98">
        <f>IFERROR(((B76/C76)-1)*100,IF(B76+C76&lt;&gt;0,100,0))</f>
        <v>5.9008503424779812</v>
      </c>
      <c r="E76" s="66">
        <v>7546464242.1444302</v>
      </c>
      <c r="F76" s="66">
        <v>6078483901.0645199</v>
      </c>
      <c r="G76" s="98">
        <f>IFERROR(((E76/F76)-1)*100,IF(E76+F76&lt;&gt;0,100,0))</f>
        <v>24.150435618046529</v>
      </c>
    </row>
    <row r="77" spans="1:7" s="16" customFormat="1" ht="12" x14ac:dyDescent="0.2">
      <c r="A77" s="79" t="s">
        <v>94</v>
      </c>
      <c r="B77" s="98">
        <f>IFERROR(B75/B74/1000,)</f>
        <v>185.87262271690258</v>
      </c>
      <c r="C77" s="98">
        <f>IFERROR(C75/C74/1000,)</f>
        <v>138.82854842654027</v>
      </c>
      <c r="D77" s="98">
        <f>IFERROR(((B77/C77)-1)*100,IF(B77+C77&lt;&gt;0,100,0))</f>
        <v>33.886455504686943</v>
      </c>
      <c r="E77" s="98">
        <f>IFERROR(E75/E74/1000,)</f>
        <v>197.06040849190427</v>
      </c>
      <c r="F77" s="98">
        <f>IFERROR(F75/F74/1000,)</f>
        <v>151.1121626651661</v>
      </c>
      <c r="G77" s="98">
        <f>IFERROR(((E77/F77)-1)*100,IF(E77+F77&lt;&gt;0,100,0))</f>
        <v>30.406715790674088</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136</v>
      </c>
      <c r="C80" s="66">
        <v>141</v>
      </c>
      <c r="D80" s="98">
        <f>IFERROR(((B80/C80)-1)*100,IF(B80+C80&lt;&gt;0,100,0))</f>
        <v>-3.546099290780147</v>
      </c>
      <c r="E80" s="66">
        <v>2833</v>
      </c>
      <c r="F80" s="66">
        <v>2832</v>
      </c>
      <c r="G80" s="98">
        <f>IFERROR(((E80/F80)-1)*100,IF(E80+F80&lt;&gt;0,100,0))</f>
        <v>3.5310734463278592E-2</v>
      </c>
    </row>
    <row r="81" spans="1:7" s="16" customFormat="1" ht="12" x14ac:dyDescent="0.2">
      <c r="A81" s="79" t="s">
        <v>54</v>
      </c>
      <c r="B81" s="67">
        <v>21731109.704999998</v>
      </c>
      <c r="C81" s="66">
        <v>20119810.93</v>
      </c>
      <c r="D81" s="98">
        <f>IFERROR(((B81/C81)-1)*100,IF(B81+C81&lt;&gt;0,100,0))</f>
        <v>8.0085184726932148</v>
      </c>
      <c r="E81" s="66">
        <v>326605750.39899999</v>
      </c>
      <c r="F81" s="66">
        <v>235783216.766</v>
      </c>
      <c r="G81" s="98">
        <f>IFERROR(((E81/F81)-1)*100,IF(E81+F81&lt;&gt;0,100,0))</f>
        <v>38.519507401214085</v>
      </c>
    </row>
    <row r="82" spans="1:7" s="16" customFormat="1" ht="12" x14ac:dyDescent="0.2">
      <c r="A82" s="79" t="s">
        <v>55</v>
      </c>
      <c r="B82" s="67">
        <v>8670726.5029603299</v>
      </c>
      <c r="C82" s="66">
        <v>1031896.31602026</v>
      </c>
      <c r="D82" s="98">
        <f>IFERROR(((B82/C82)-1)*100,IF(B82+C82&lt;&gt;0,100,0))</f>
        <v>740.27109781735965</v>
      </c>
      <c r="E82" s="66">
        <v>179545808.330199</v>
      </c>
      <c r="F82" s="66">
        <v>72522932.1294121</v>
      </c>
      <c r="G82" s="98">
        <f>IFERROR(((E82/F82)-1)*100,IF(E82+F82&lt;&gt;0,100,0))</f>
        <v>147.57108277118755</v>
      </c>
    </row>
    <row r="83" spans="1:7" s="32" customFormat="1" x14ac:dyDescent="0.2">
      <c r="A83" s="79" t="s">
        <v>94</v>
      </c>
      <c r="B83" s="98">
        <f>IFERROR(B81/B80/1000,)</f>
        <v>159.78757136029409</v>
      </c>
      <c r="C83" s="98">
        <f>IFERROR(C81/C80/1000,)</f>
        <v>142.69369453900708</v>
      </c>
      <c r="D83" s="98">
        <f>IFERROR(((B83/C83)-1)*100,IF(B83+C83&lt;&gt;0,100,0))</f>
        <v>11.979419887130472</v>
      </c>
      <c r="E83" s="98">
        <f>IFERROR(E81/E80/1000,)</f>
        <v>115.28618086798447</v>
      </c>
      <c r="F83" s="98">
        <f>IFERROR(F81/F80/1000,)</f>
        <v>83.256785581214686</v>
      </c>
      <c r="G83" s="98">
        <f>IFERROR(((E83/F83)-1)*100,IF(E83+F83&lt;&gt;0,100,0))</f>
        <v>38.470612410955972</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6905</v>
      </c>
      <c r="C86" s="64">
        <f>C68+C74+C80</f>
        <v>9198</v>
      </c>
      <c r="D86" s="98">
        <f>IFERROR(((B86/C86)-1)*100,IF(B86+C86&lt;&gt;0,100,0))</f>
        <v>-24.929332463579033</v>
      </c>
      <c r="E86" s="64">
        <f>E68+E74+E80</f>
        <v>137349</v>
      </c>
      <c r="F86" s="64">
        <f>F68+F74+F80</f>
        <v>148675</v>
      </c>
      <c r="G86" s="98">
        <f>IFERROR(((E86/F86)-1)*100,IF(E86+F86&lt;&gt;0,100,0))</f>
        <v>-7.6179586346056816</v>
      </c>
    </row>
    <row r="87" spans="1:7" s="62" customFormat="1" ht="12" x14ac:dyDescent="0.2">
      <c r="A87" s="79" t="s">
        <v>54</v>
      </c>
      <c r="B87" s="64">
        <f t="shared" ref="B87:C87" si="1">B69+B75+B81</f>
        <v>600522233.69400001</v>
      </c>
      <c r="C87" s="64">
        <f t="shared" si="1"/>
        <v>633127276.10199988</v>
      </c>
      <c r="D87" s="98">
        <f>IFERROR(((B87/C87)-1)*100,IF(B87+C87&lt;&gt;0,100,0))</f>
        <v>-5.1498401093601043</v>
      </c>
      <c r="E87" s="64">
        <f t="shared" ref="E87:F87" si="2">E69+E75+E81</f>
        <v>11247626224.398001</v>
      </c>
      <c r="F87" s="64">
        <f t="shared" si="2"/>
        <v>9798845578.2310009</v>
      </c>
      <c r="G87" s="98">
        <f>IFERROR(((E87/F87)-1)*100,IF(E87+F87&lt;&gt;0,100,0))</f>
        <v>14.785217652430349</v>
      </c>
    </row>
    <row r="88" spans="1:7" s="62" customFormat="1" ht="12" x14ac:dyDescent="0.2">
      <c r="A88" s="79" t="s">
        <v>55</v>
      </c>
      <c r="B88" s="64">
        <f t="shared" ref="B88:C88" si="3">B70+B76+B82</f>
        <v>557140007.74354029</v>
      </c>
      <c r="C88" s="64">
        <f t="shared" si="3"/>
        <v>596354871.85260022</v>
      </c>
      <c r="D88" s="98">
        <f>IFERROR(((B88/C88)-1)*100,IF(B88+C88&lt;&gt;0,100,0))</f>
        <v>-6.5757598302563336</v>
      </c>
      <c r="E88" s="64">
        <f t="shared" ref="E88:F88" si="4">E70+E76+E82</f>
        <v>10658570323.651239</v>
      </c>
      <c r="F88" s="64">
        <f t="shared" si="4"/>
        <v>9373901447.4917622</v>
      </c>
      <c r="G88" s="98">
        <f>IFERROR(((E88/F88)-1)*100,IF(E88+F88&lt;&gt;0,100,0))</f>
        <v>13.704740585929942</v>
      </c>
    </row>
    <row r="89" spans="1:7" s="63" customFormat="1" x14ac:dyDescent="0.2">
      <c r="A89" s="79" t="s">
        <v>95</v>
      </c>
      <c r="B89" s="98">
        <f>IFERROR((B75/B87)*100,IF(B75+B87&lt;&gt;0,100,0))</f>
        <v>74.346296392666062</v>
      </c>
      <c r="C89" s="98">
        <f>IFERROR((C75/C87)*100,IF(C75+C87&lt;&gt;0,100,0))</f>
        <v>64.773632021807089</v>
      </c>
      <c r="D89" s="98">
        <f>IFERROR(((B89/C89)-1)*100,IF(B89+C89&lt;&gt;0,100,0))</f>
        <v>14.778643827840598</v>
      </c>
      <c r="E89" s="98">
        <f>IFERROR((E75/E87)*100,IF(E75+E87&lt;&gt;0,100,0))</f>
        <v>70.550250967080942</v>
      </c>
      <c r="F89" s="98">
        <f>IFERROR((F75/F87)*100,IF(F75+F87&lt;&gt;0,100,0))</f>
        <v>64.060599659375711</v>
      </c>
      <c r="G89" s="98">
        <f>IFERROR(((E89/F89)-1)*100,IF(E89+F89&lt;&gt;0,100,0))</f>
        <v>10.130487916460563</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48614145.969999999</v>
      </c>
      <c r="C97" s="135">
        <v>75448065.361000001</v>
      </c>
      <c r="D97" s="65">
        <f>B97-C97</f>
        <v>-26833919.391000003</v>
      </c>
      <c r="E97" s="135">
        <v>937808672.70599997</v>
      </c>
      <c r="F97" s="135">
        <v>1015221404.201</v>
      </c>
      <c r="G97" s="80">
        <f>E97-F97</f>
        <v>-77412731.495000005</v>
      </c>
    </row>
    <row r="98" spans="1:7" s="62" customFormat="1" ht="13.5" x14ac:dyDescent="0.2">
      <c r="A98" s="114" t="s">
        <v>88</v>
      </c>
      <c r="B98" s="66">
        <v>49706516.332999997</v>
      </c>
      <c r="C98" s="135">
        <v>79270082.745000005</v>
      </c>
      <c r="D98" s="65">
        <f>B98-C98</f>
        <v>-29563566.412000008</v>
      </c>
      <c r="E98" s="135">
        <v>925870090.79299998</v>
      </c>
      <c r="F98" s="135">
        <v>997803195.07200003</v>
      </c>
      <c r="G98" s="80">
        <f>E98-F98</f>
        <v>-71933104.279000044</v>
      </c>
    </row>
    <row r="99" spans="1:7" s="62" customFormat="1" ht="12" x14ac:dyDescent="0.2">
      <c r="A99" s="115" t="s">
        <v>16</v>
      </c>
      <c r="B99" s="65">
        <f>B97-B98</f>
        <v>-1092370.362999998</v>
      </c>
      <c r="C99" s="65">
        <f>C97-C98</f>
        <v>-3822017.3840000033</v>
      </c>
      <c r="D99" s="82"/>
      <c r="E99" s="65">
        <f>E97-E98</f>
        <v>11938581.912999988</v>
      </c>
      <c r="F99" s="82">
        <f>F97-F98</f>
        <v>17418209.128999949</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14105005.335999999</v>
      </c>
      <c r="C102" s="135">
        <v>24358008.169</v>
      </c>
      <c r="D102" s="65">
        <f>B102-C102</f>
        <v>-10253002.833000001</v>
      </c>
      <c r="E102" s="135">
        <v>364178780.06599998</v>
      </c>
      <c r="F102" s="135">
        <v>390137513.75</v>
      </c>
      <c r="G102" s="80">
        <f>E102-F102</f>
        <v>-25958733.684000015</v>
      </c>
    </row>
    <row r="103" spans="1:7" s="16" customFormat="1" ht="13.5" x14ac:dyDescent="0.2">
      <c r="A103" s="79" t="s">
        <v>88</v>
      </c>
      <c r="B103" s="66">
        <v>17005271.254000001</v>
      </c>
      <c r="C103" s="135">
        <v>23122573.399999999</v>
      </c>
      <c r="D103" s="65">
        <f>B103-C103</f>
        <v>-6117302.1459999979</v>
      </c>
      <c r="E103" s="135">
        <v>413537255.796</v>
      </c>
      <c r="F103" s="135">
        <v>421336377.08600003</v>
      </c>
      <c r="G103" s="80">
        <f>E103-F103</f>
        <v>-7799121.2900000215</v>
      </c>
    </row>
    <row r="104" spans="1:7" s="28" customFormat="1" ht="12" x14ac:dyDescent="0.2">
      <c r="A104" s="81" t="s">
        <v>16</v>
      </c>
      <c r="B104" s="65">
        <f>B102-B103</f>
        <v>-2900265.9180000015</v>
      </c>
      <c r="C104" s="65">
        <f>C102-C103</f>
        <v>1235434.7690000013</v>
      </c>
      <c r="D104" s="82"/>
      <c r="E104" s="65">
        <f>E102-E103</f>
        <v>-49358475.730000019</v>
      </c>
      <c r="F104" s="82">
        <f>F102-F103</f>
        <v>-31198863.336000025</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7">
        <v>833.24470432064197</v>
      </c>
      <c r="C111" s="136">
        <v>772.28300602676904</v>
      </c>
      <c r="D111" s="98">
        <f>IFERROR(((B111/C111)-1)*100,IF(B111+C111&lt;&gt;0,100,0))</f>
        <v>7.8936993068781547</v>
      </c>
      <c r="E111" s="84"/>
      <c r="F111" s="137">
        <v>838.30956147202005</v>
      </c>
      <c r="G111" s="137">
        <v>833.24470432064197</v>
      </c>
    </row>
    <row r="112" spans="1:7" s="16" customFormat="1" ht="12" x14ac:dyDescent="0.2">
      <c r="A112" s="79" t="s">
        <v>50</v>
      </c>
      <c r="B112" s="137">
        <v>821.79051850727797</v>
      </c>
      <c r="C112" s="136">
        <v>762.97042510586004</v>
      </c>
      <c r="D112" s="98">
        <f>IFERROR(((B112/C112)-1)*100,IF(B112+C112&lt;&gt;0,100,0))</f>
        <v>7.7093543164870049</v>
      </c>
      <c r="E112" s="84"/>
      <c r="F112" s="137">
        <v>826.83606746861403</v>
      </c>
      <c r="G112" s="137">
        <v>821.79051850727797</v>
      </c>
    </row>
    <row r="113" spans="1:7" s="16" customFormat="1" ht="12" x14ac:dyDescent="0.2">
      <c r="A113" s="79" t="s">
        <v>51</v>
      </c>
      <c r="B113" s="137">
        <v>887.90130063556603</v>
      </c>
      <c r="C113" s="136">
        <v>810.72310359831397</v>
      </c>
      <c r="D113" s="98">
        <f>IFERROR(((B113/C113)-1)*100,IF(B113+C113&lt;&gt;0,100,0))</f>
        <v>9.5196740656217074</v>
      </c>
      <c r="E113" s="84"/>
      <c r="F113" s="137">
        <v>892.66452999029696</v>
      </c>
      <c r="G113" s="137">
        <v>887.90130063556603</v>
      </c>
    </row>
    <row r="114" spans="1:7" s="28" customFormat="1" ht="12" x14ac:dyDescent="0.2">
      <c r="A114" s="81" t="s">
        <v>52</v>
      </c>
      <c r="B114" s="85"/>
      <c r="C114" s="84"/>
      <c r="D114" s="86"/>
      <c r="E114" s="84"/>
      <c r="F114" s="71"/>
      <c r="G114" s="71"/>
    </row>
    <row r="115" spans="1:7" s="16" customFormat="1" ht="12" x14ac:dyDescent="0.2">
      <c r="A115" s="79" t="s">
        <v>56</v>
      </c>
      <c r="B115" s="137">
        <v>623.043893454368</v>
      </c>
      <c r="C115" s="136">
        <v>594.46726559216597</v>
      </c>
      <c r="D115" s="98">
        <f>IFERROR(((B115/C115)-1)*100,IF(B115+C115&lt;&gt;0,100,0))</f>
        <v>4.807098643814478</v>
      </c>
      <c r="E115" s="84"/>
      <c r="F115" s="137">
        <v>623.23131508752897</v>
      </c>
      <c r="G115" s="137">
        <v>622.89727691390999</v>
      </c>
    </row>
    <row r="116" spans="1:7" s="16" customFormat="1" ht="12" x14ac:dyDescent="0.2">
      <c r="A116" s="79" t="s">
        <v>57</v>
      </c>
      <c r="B116" s="137">
        <v>817.15772638816702</v>
      </c>
      <c r="C116" s="136">
        <v>787.133398464675</v>
      </c>
      <c r="D116" s="98">
        <f>IFERROR(((B116/C116)-1)*100,IF(B116+C116&lt;&gt;0,100,0))</f>
        <v>3.8143887658756759</v>
      </c>
      <c r="E116" s="84"/>
      <c r="F116" s="137">
        <v>818.406188524443</v>
      </c>
      <c r="G116" s="137">
        <v>817.15772638816702</v>
      </c>
    </row>
    <row r="117" spans="1:7" s="16" customFormat="1" ht="12" x14ac:dyDescent="0.2">
      <c r="A117" s="79" t="s">
        <v>59</v>
      </c>
      <c r="B117" s="137">
        <v>932.72047040039195</v>
      </c>
      <c r="C117" s="136">
        <v>876.06672780454301</v>
      </c>
      <c r="D117" s="98">
        <f>IFERROR(((B117/C117)-1)*100,IF(B117+C117&lt;&gt;0,100,0))</f>
        <v>6.4668296144319237</v>
      </c>
      <c r="E117" s="84"/>
      <c r="F117" s="137">
        <v>939.30352668727699</v>
      </c>
      <c r="G117" s="137">
        <v>932.72047040039195</v>
      </c>
    </row>
    <row r="118" spans="1:7" s="16" customFormat="1" ht="12" x14ac:dyDescent="0.2">
      <c r="A118" s="79" t="s">
        <v>58</v>
      </c>
      <c r="B118" s="137">
        <v>901.79272572020795</v>
      </c>
      <c r="C118" s="136">
        <v>811.41521506586901</v>
      </c>
      <c r="D118" s="98">
        <f>IFERROR(((B118/C118)-1)*100,IF(B118+C118&lt;&gt;0,100,0))</f>
        <v>11.138256835250782</v>
      </c>
      <c r="E118" s="84"/>
      <c r="F118" s="137">
        <v>908.49568456016902</v>
      </c>
      <c r="G118" s="137">
        <v>901.79272572020795</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6</v>
      </c>
      <c r="F126" s="66">
        <v>11</v>
      </c>
      <c r="G126" s="98">
        <f>IFERROR(((E126/F126)-1)*100,IF(E126+F126&lt;&gt;0,100,0))</f>
        <v>-45.45454545454546</v>
      </c>
    </row>
    <row r="127" spans="1:7" s="16" customFormat="1" ht="12" x14ac:dyDescent="0.2">
      <c r="A127" s="79" t="s">
        <v>72</v>
      </c>
      <c r="B127" s="67">
        <v>429</v>
      </c>
      <c r="C127" s="66">
        <v>118</v>
      </c>
      <c r="D127" s="98">
        <f>IFERROR(((B127/C127)-1)*100,IF(B127+C127&lt;&gt;0,100,0))</f>
        <v>263.5593220338983</v>
      </c>
      <c r="E127" s="66">
        <v>3598</v>
      </c>
      <c r="F127" s="66">
        <v>3296</v>
      </c>
      <c r="G127" s="98">
        <f>IFERROR(((E127/F127)-1)*100,IF(E127+F127&lt;&gt;0,100,0))</f>
        <v>9.1626213592232997</v>
      </c>
    </row>
    <row r="128" spans="1:7" s="16" customFormat="1" ht="12" x14ac:dyDescent="0.2">
      <c r="A128" s="79" t="s">
        <v>74</v>
      </c>
      <c r="B128" s="67">
        <v>8</v>
      </c>
      <c r="C128" s="66">
        <v>0</v>
      </c>
      <c r="D128" s="98">
        <f>IFERROR(((B128/C128)-1)*100,IF(B128+C128&lt;&gt;0,100,0))</f>
        <v>100</v>
      </c>
      <c r="E128" s="66">
        <v>87</v>
      </c>
      <c r="F128" s="66">
        <v>141</v>
      </c>
      <c r="G128" s="98">
        <f>IFERROR(((E128/F128)-1)*100,IF(E128+F128&lt;&gt;0,100,0))</f>
        <v>-38.297872340425535</v>
      </c>
    </row>
    <row r="129" spans="1:7" s="28" customFormat="1" ht="12" x14ac:dyDescent="0.2">
      <c r="A129" s="81" t="s">
        <v>34</v>
      </c>
      <c r="B129" s="82">
        <f>SUM(B126:B128)</f>
        <v>437</v>
      </c>
      <c r="C129" s="82">
        <f>SUM(C126:C128)</f>
        <v>118</v>
      </c>
      <c r="D129" s="98">
        <f>IFERROR(((B129/C129)-1)*100,IF(B129+C129&lt;&gt;0,100,0))</f>
        <v>270.33898305084745</v>
      </c>
      <c r="E129" s="82">
        <f>SUM(E126:E128)</f>
        <v>3691</v>
      </c>
      <c r="F129" s="82">
        <f>SUM(F126:F128)</f>
        <v>3448</v>
      </c>
      <c r="G129" s="98">
        <f>IFERROR(((E129/F129)-1)*100,IF(E129+F129&lt;&gt;0,100,0))</f>
        <v>7.0475638051044065</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3</v>
      </c>
      <c r="C132" s="66">
        <v>4</v>
      </c>
      <c r="D132" s="98">
        <f>IFERROR(((B132/C132)-1)*100,IF(B132+C132&lt;&gt;0,100,0))</f>
        <v>-25</v>
      </c>
      <c r="E132" s="66">
        <v>259</v>
      </c>
      <c r="F132" s="66">
        <v>335</v>
      </c>
      <c r="G132" s="98">
        <f>IFERROR(((E132/F132)-1)*100,IF(E132+F132&lt;&gt;0,100,0))</f>
        <v>-22.686567164179106</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3</v>
      </c>
      <c r="C134" s="82">
        <f>SUM(C132:C133)</f>
        <v>4</v>
      </c>
      <c r="D134" s="98">
        <f>IFERROR(((B134/C134)-1)*100,IF(B134+C134&lt;&gt;0,100,0))</f>
        <v>-25</v>
      </c>
      <c r="E134" s="82">
        <f>SUM(E132:E133)</f>
        <v>259</v>
      </c>
      <c r="F134" s="82">
        <f>SUM(F132:F133)</f>
        <v>335</v>
      </c>
      <c r="G134" s="98">
        <f>IFERROR(((E134/F134)-1)*100,IF(E134+F134&lt;&gt;0,100,0))</f>
        <v>-22.686567164179106</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222</v>
      </c>
      <c r="F137" s="66">
        <v>80871</v>
      </c>
      <c r="G137" s="98">
        <f>IFERROR(((E137/F137)-1)*100,IF(E137+F137&lt;&gt;0,100,0))</f>
        <v>-99.725488741328789</v>
      </c>
    </row>
    <row r="138" spans="1:7" s="16" customFormat="1" ht="12" x14ac:dyDescent="0.2">
      <c r="A138" s="79" t="s">
        <v>72</v>
      </c>
      <c r="B138" s="67">
        <v>773287</v>
      </c>
      <c r="C138" s="66">
        <v>49171</v>
      </c>
      <c r="D138" s="98">
        <f>IFERROR(((B138/C138)-1)*100,IF(B138+C138&lt;&gt;0,100,0))</f>
        <v>1472.648512334506</v>
      </c>
      <c r="E138" s="66">
        <v>3740157</v>
      </c>
      <c r="F138" s="66">
        <v>2899932</v>
      </c>
      <c r="G138" s="98">
        <f>IFERROR(((E138/F138)-1)*100,IF(E138+F138&lt;&gt;0,100,0))</f>
        <v>28.973955251364526</v>
      </c>
    </row>
    <row r="139" spans="1:7" s="16" customFormat="1" ht="12" x14ac:dyDescent="0.2">
      <c r="A139" s="79" t="s">
        <v>74</v>
      </c>
      <c r="B139" s="67">
        <v>1115</v>
      </c>
      <c r="C139" s="66">
        <v>0</v>
      </c>
      <c r="D139" s="98">
        <f>IFERROR(((B139/C139)-1)*100,IF(B139+C139&lt;&gt;0,100,0))</f>
        <v>100</v>
      </c>
      <c r="E139" s="66">
        <v>4868</v>
      </c>
      <c r="F139" s="66">
        <v>5616</v>
      </c>
      <c r="G139" s="98">
        <f>IFERROR(((E139/F139)-1)*100,IF(E139+F139&lt;&gt;0,100,0))</f>
        <v>-13.319088319088323</v>
      </c>
    </row>
    <row r="140" spans="1:7" s="16" customFormat="1" ht="12" x14ac:dyDescent="0.2">
      <c r="A140" s="81" t="s">
        <v>34</v>
      </c>
      <c r="B140" s="82">
        <f>SUM(B137:B139)</f>
        <v>774402</v>
      </c>
      <c r="C140" s="82">
        <f>SUM(C137:C139)</f>
        <v>49171</v>
      </c>
      <c r="D140" s="98">
        <f>IFERROR(((B140/C140)-1)*100,IF(B140+C140&lt;&gt;0,100,0))</f>
        <v>1474.9161090886905</v>
      </c>
      <c r="E140" s="82">
        <f>SUM(E137:E139)</f>
        <v>3745247</v>
      </c>
      <c r="F140" s="82">
        <f>SUM(F137:F139)</f>
        <v>2986419</v>
      </c>
      <c r="G140" s="98">
        <f>IFERROR(((E140/F140)-1)*100,IF(E140+F140&lt;&gt;0,100,0))</f>
        <v>25.409294543063112</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69</v>
      </c>
      <c r="C143" s="66">
        <v>3000</v>
      </c>
      <c r="D143" s="98">
        <f>IFERROR(((B143/C143)-1)*100,)</f>
        <v>-97.7</v>
      </c>
      <c r="E143" s="66">
        <v>183897</v>
      </c>
      <c r="F143" s="66">
        <v>128338</v>
      </c>
      <c r="G143" s="98">
        <f>IFERROR(((E143/F143)-1)*100,)</f>
        <v>43.291153048980036</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69</v>
      </c>
      <c r="C145" s="82">
        <f>SUM(C143:C144)</f>
        <v>3000</v>
      </c>
      <c r="D145" s="98">
        <f>IFERROR(((B145/C145)-1)*100,)</f>
        <v>-97.7</v>
      </c>
      <c r="E145" s="82">
        <f>SUM(E143:E144)</f>
        <v>183897</v>
      </c>
      <c r="F145" s="82">
        <f>SUM(F143:F144)</f>
        <v>128338</v>
      </c>
      <c r="G145" s="98">
        <f>IFERROR(((E145/F145)-1)*100,)</f>
        <v>43.291153048980036</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5233.7470000000003</v>
      </c>
      <c r="F148" s="66">
        <v>1932016.6625000001</v>
      </c>
      <c r="G148" s="98">
        <f>IFERROR(((E148/F148)-1)*100,IF(E148+F148&lt;&gt;0,100,0))</f>
        <v>-99.729104458487043</v>
      </c>
    </row>
    <row r="149" spans="1:7" s="32" customFormat="1" x14ac:dyDescent="0.2">
      <c r="A149" s="79" t="s">
        <v>72</v>
      </c>
      <c r="B149" s="67">
        <v>73520117.843189999</v>
      </c>
      <c r="C149" s="66">
        <v>4441291.5358499996</v>
      </c>
      <c r="D149" s="98">
        <f>IFERROR(((B149/C149)-1)*100,IF(B149+C149&lt;&gt;0,100,0))</f>
        <v>1555.3769832432156</v>
      </c>
      <c r="E149" s="66">
        <v>350155027.36821002</v>
      </c>
      <c r="F149" s="66">
        <v>275430946.99835998</v>
      </c>
      <c r="G149" s="98">
        <f>IFERROR(((E149/F149)-1)*100,IF(E149+F149&lt;&gt;0,100,0))</f>
        <v>27.129878172438971</v>
      </c>
    </row>
    <row r="150" spans="1:7" s="32" customFormat="1" x14ac:dyDescent="0.2">
      <c r="A150" s="79" t="s">
        <v>74</v>
      </c>
      <c r="B150" s="67">
        <v>8022598.3399999999</v>
      </c>
      <c r="C150" s="66">
        <v>0</v>
      </c>
      <c r="D150" s="98">
        <f>IFERROR(((B150/C150)-1)*100,IF(B150+C150&lt;&gt;0,100,0))</f>
        <v>100</v>
      </c>
      <c r="E150" s="66">
        <v>34008634.310000002</v>
      </c>
      <c r="F150" s="66">
        <v>29567544.300000001</v>
      </c>
      <c r="G150" s="98">
        <f>IFERROR(((E150/F150)-1)*100,IF(E150+F150&lt;&gt;0,100,0))</f>
        <v>15.020151707357044</v>
      </c>
    </row>
    <row r="151" spans="1:7" s="16" customFormat="1" ht="12" x14ac:dyDescent="0.2">
      <c r="A151" s="81" t="s">
        <v>34</v>
      </c>
      <c r="B151" s="82">
        <f>SUM(B148:B150)</f>
        <v>81542716.183190003</v>
      </c>
      <c r="C151" s="82">
        <f>SUM(C148:C150)</f>
        <v>4441291.5358499996</v>
      </c>
      <c r="D151" s="98">
        <f>IFERROR(((B151/C151)-1)*100,IF(B151+C151&lt;&gt;0,100,0))</f>
        <v>1736.0135903031614</v>
      </c>
      <c r="E151" s="82">
        <f>SUM(E148:E150)</f>
        <v>384168895.42521</v>
      </c>
      <c r="F151" s="82">
        <f>SUM(F148:F150)</f>
        <v>306930507.96086001</v>
      </c>
      <c r="G151" s="98">
        <f>IFERROR(((E151/F151)-1)*100,IF(E151+F151&lt;&gt;0,100,0))</f>
        <v>25.164780124822084</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166.17500000000001</v>
      </c>
      <c r="C154" s="66">
        <v>7816.5</v>
      </c>
      <c r="D154" s="98">
        <f>IFERROR(((B154/C154)-1)*100,IF(B154+C154&lt;&gt;0,100,0))</f>
        <v>-97.874048487174576</v>
      </c>
      <c r="E154" s="66">
        <v>311684.74164000002</v>
      </c>
      <c r="F154" s="66">
        <v>270116.87978999998</v>
      </c>
      <c r="G154" s="98">
        <f>IFERROR(((E154/F154)-1)*100,IF(E154+F154&lt;&gt;0,100,0))</f>
        <v>15.388842741822216</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166.17500000000001</v>
      </c>
      <c r="C156" s="82">
        <f>SUM(C154:C155)</f>
        <v>7816.5</v>
      </c>
      <c r="D156" s="98">
        <f>IFERROR(((B156/C156)-1)*100,IF(B156+C156&lt;&gt;0,100,0))</f>
        <v>-97.874048487174576</v>
      </c>
      <c r="E156" s="82">
        <f>SUM(E154:E155)</f>
        <v>311684.74164000002</v>
      </c>
      <c r="F156" s="82">
        <f>SUM(F154:F155)</f>
        <v>270116.87978999998</v>
      </c>
      <c r="G156" s="98">
        <f>IFERROR(((E156/F156)-1)*100,IF(E156+F156&lt;&gt;0,100,0))</f>
        <v>15.388842741822216</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215</v>
      </c>
      <c r="C159" s="66">
        <v>30471</v>
      </c>
      <c r="D159" s="98">
        <f>IFERROR(((B159/C159)-1)*100,IF(B159+C159&lt;&gt;0,100,0))</f>
        <v>-99.294411079386961</v>
      </c>
      <c r="E159" s="78"/>
      <c r="F159" s="78"/>
      <c r="G159" s="65"/>
    </row>
    <row r="160" spans="1:7" s="16" customFormat="1" ht="12" x14ac:dyDescent="0.2">
      <c r="A160" s="79" t="s">
        <v>72</v>
      </c>
      <c r="B160" s="67">
        <v>1287047</v>
      </c>
      <c r="C160" s="66">
        <v>1067425</v>
      </c>
      <c r="D160" s="98">
        <f>IFERROR(((B160/C160)-1)*100,IF(B160+C160&lt;&gt;0,100,0))</f>
        <v>20.57493500714336</v>
      </c>
      <c r="E160" s="78"/>
      <c r="F160" s="78"/>
      <c r="G160" s="65"/>
    </row>
    <row r="161" spans="1:7" s="16" customFormat="1" ht="12" x14ac:dyDescent="0.2">
      <c r="A161" s="79" t="s">
        <v>74</v>
      </c>
      <c r="B161" s="67">
        <v>1712</v>
      </c>
      <c r="C161" s="66">
        <v>2184</v>
      </c>
      <c r="D161" s="98">
        <f>IFERROR(((B161/C161)-1)*100,IF(B161+C161&lt;&gt;0,100,0))</f>
        <v>-21.611721611721613</v>
      </c>
      <c r="E161" s="78"/>
      <c r="F161" s="78"/>
      <c r="G161" s="65"/>
    </row>
    <row r="162" spans="1:7" s="28" customFormat="1" ht="12" x14ac:dyDescent="0.2">
      <c r="A162" s="81" t="s">
        <v>34</v>
      </c>
      <c r="B162" s="82">
        <f>SUM(B159:B161)</f>
        <v>1288974</v>
      </c>
      <c r="C162" s="82">
        <f>SUM(C159:C161)</f>
        <v>1100080</v>
      </c>
      <c r="D162" s="98">
        <f>IFERROR(((B162/C162)-1)*100,IF(B162+C162&lt;&gt;0,100,0))</f>
        <v>17.170933023052861</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154738</v>
      </c>
      <c r="C165" s="66">
        <v>156535</v>
      </c>
      <c r="D165" s="98">
        <f>IFERROR(((B165/C165)-1)*100,IF(B165+C165&lt;&gt;0,100,0))</f>
        <v>-1.1479860734021186</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154738</v>
      </c>
      <c r="C167" s="82">
        <f>SUM(C165:C166)</f>
        <v>156535</v>
      </c>
      <c r="D167" s="98">
        <f>IFERROR(((B167/C167)-1)*100,IF(B167+C167&lt;&gt;0,100,0))</f>
        <v>-1.1479860734021186</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7148</v>
      </c>
      <c r="C175" s="113">
        <v>9068</v>
      </c>
      <c r="D175" s="111">
        <f>IFERROR(((B175/C175)-1)*100,IF(B175+C175&lt;&gt;0,100,0))</f>
        <v>-21.173356859285398</v>
      </c>
      <c r="E175" s="113">
        <v>137256</v>
      </c>
      <c r="F175" s="113">
        <v>128549</v>
      </c>
      <c r="G175" s="111">
        <f>IFERROR(((E175/F175)-1)*100,IF(E175+F175&lt;&gt;0,100,0))</f>
        <v>6.7732926743887534</v>
      </c>
    </row>
    <row r="176" spans="1:7" x14ac:dyDescent="0.2">
      <c r="A176" s="101" t="s">
        <v>32</v>
      </c>
      <c r="B176" s="112">
        <v>46321</v>
      </c>
      <c r="C176" s="113">
        <v>59143</v>
      </c>
      <c r="D176" s="111">
        <f t="shared" ref="D176:D178" si="5">IFERROR(((B176/C176)-1)*100,IF(B176+C176&lt;&gt;0,100,0))</f>
        <v>-21.679657778604401</v>
      </c>
      <c r="E176" s="113">
        <v>884789</v>
      </c>
      <c r="F176" s="113">
        <v>856208</v>
      </c>
      <c r="G176" s="111">
        <f>IFERROR(((E176/F176)-1)*100,IF(E176+F176&lt;&gt;0,100,0))</f>
        <v>3.3380907443051111</v>
      </c>
    </row>
    <row r="177" spans="1:7" x14ac:dyDescent="0.2">
      <c r="A177" s="101" t="s">
        <v>92</v>
      </c>
      <c r="B177" s="112">
        <v>19550655</v>
      </c>
      <c r="C177" s="113">
        <v>19346975</v>
      </c>
      <c r="D177" s="111">
        <f t="shared" si="5"/>
        <v>1.0527744001323169</v>
      </c>
      <c r="E177" s="113">
        <v>337883128</v>
      </c>
      <c r="F177" s="113">
        <v>272851451</v>
      </c>
      <c r="G177" s="111">
        <f>IFERROR(((E177/F177)-1)*100,IF(E177+F177&lt;&gt;0,100,0))</f>
        <v>23.834096084759327</v>
      </c>
    </row>
    <row r="178" spans="1:7" x14ac:dyDescent="0.2">
      <c r="A178" s="101" t="s">
        <v>93</v>
      </c>
      <c r="B178" s="112">
        <v>101842</v>
      </c>
      <c r="C178" s="113">
        <v>109184</v>
      </c>
      <c r="D178" s="111">
        <f t="shared" si="5"/>
        <v>-6.7244284876905036</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277</v>
      </c>
      <c r="C181" s="113">
        <v>340</v>
      </c>
      <c r="D181" s="111">
        <f t="shared" ref="D181:D184" si="6">IFERROR(((B181/C181)-1)*100,IF(B181+C181&lt;&gt;0,100,0))</f>
        <v>-18.529411764705884</v>
      </c>
      <c r="E181" s="113">
        <v>6596</v>
      </c>
      <c r="F181" s="113">
        <v>5544</v>
      </c>
      <c r="G181" s="111">
        <f t="shared" ref="G181" si="7">IFERROR(((E181/F181)-1)*100,IF(E181+F181&lt;&gt;0,100,0))</f>
        <v>18.975468975468978</v>
      </c>
    </row>
    <row r="182" spans="1:7" x14ac:dyDescent="0.2">
      <c r="A182" s="101" t="s">
        <v>32</v>
      </c>
      <c r="B182" s="112">
        <v>3242</v>
      </c>
      <c r="C182" s="113">
        <v>6313</v>
      </c>
      <c r="D182" s="111">
        <f t="shared" si="6"/>
        <v>-48.645651829558055</v>
      </c>
      <c r="E182" s="113">
        <v>95938</v>
      </c>
      <c r="F182" s="113">
        <v>68809</v>
      </c>
      <c r="G182" s="111">
        <f t="shared" ref="G182" si="8">IFERROR(((E182/F182)-1)*100,IF(E182+F182&lt;&gt;0,100,0))</f>
        <v>39.426528506445365</v>
      </c>
    </row>
    <row r="183" spans="1:7" x14ac:dyDescent="0.2">
      <c r="A183" s="101" t="s">
        <v>92</v>
      </c>
      <c r="B183" s="112">
        <v>39329</v>
      </c>
      <c r="C183" s="113">
        <v>63044</v>
      </c>
      <c r="D183" s="111">
        <f t="shared" si="6"/>
        <v>-37.616585242053169</v>
      </c>
      <c r="E183" s="113">
        <v>1977861</v>
      </c>
      <c r="F183" s="113">
        <v>1233766</v>
      </c>
      <c r="G183" s="111">
        <f t="shared" ref="G183" si="9">IFERROR(((E183/F183)-1)*100,IF(E183+F183&lt;&gt;0,100,0))</f>
        <v>60.310869322059446</v>
      </c>
    </row>
    <row r="184" spans="1:7" x14ac:dyDescent="0.2">
      <c r="A184" s="101" t="s">
        <v>93</v>
      </c>
      <c r="B184" s="112">
        <v>41713</v>
      </c>
      <c r="C184" s="113">
        <v>45589</v>
      </c>
      <c r="D184" s="111">
        <f t="shared" si="6"/>
        <v>-8.5020509333391772</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2022-04-19T06:28:18Z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