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5F7B88E9-DE7A-4C59-AEA8-A618F887BC7C}" xr6:coauthVersionLast="47" xr6:coauthVersionMax="47" xr10:uidLastSave="{00000000-0000-0000-0000-000000000000}"/>
  <bookViews>
    <workbookView xWindow="1170" yWindow="117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G156" i="1" s="1"/>
  <c r="C156" i="1"/>
  <c r="B156" i="1"/>
  <c r="C167" i="1"/>
  <c r="B167"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<sst xmlns="http://schemas.openxmlformats.org/spreadsheetml/2006/main" count="270" uniqueCount="102">
  <si>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</si>
  <si>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</si>
  <si>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</si>
  <si>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</si>
  <si>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</si>
  <si>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</si>
  <si>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</si>
  <si>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</si>
  <si>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</si>
  <si>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</si>
  <si>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</si>
  <si>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</si>
  <si>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</si>
  <si>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</si>
  <si>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</si>
  <si>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</si>
  <si>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</si>
  <si>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</si>
  <si>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</si>
  <si>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</si>
  <si>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</si>
  <si>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</si>
  <si>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</si>
  <si>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</si>
  <si>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</si>
  <si>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</si>
  <si>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</si>
  <si>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</si>
  <si>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</si>
  <si>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</si>
  <si>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</si>
  <si>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</si>
  <si>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</si>
  <si>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</si>
  <si>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</si>
  <si>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</si>
  <si>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</si>
  <si>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</si>
  <si>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</si>
  <si>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</si>
  <si>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</si>
  <si>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</si>
  <si>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</si>
  <si>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</si>
  <si>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</si>
  <si>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</si>
  <si>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</si>
  <si>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</si>
  <si>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</si>
  <si>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</si>
  <si>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</si>
  <si>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</si>
  <si>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</si>
  <si>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</si>
  <si>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</si>
  <si>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</si>
  <si>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</si>
  <si>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</si>
  <si>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</si>
  <si>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</si>
  <si>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</si>
  <si>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</si>
  <si>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</si>
  <si>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</si>
  <si>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</si>
  <si>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</si>
  <si>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</si>
  <si>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</si>
  <si>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</si>
  <si>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</si>
  <si>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</si>
  <si>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</si>
  <si>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</si>
  <si>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</si>
  <si>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</si>
  <si>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</si>
  <si>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</si>
  <si>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</si>
  <si>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</si>
  <si>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</si>
  <si>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</si>
  <si>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</si>
  <si>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</si>
  <si>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</si>
  <si>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</si>
  <si>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</si>
  <si>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</si>
  <si>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</si>
  <si>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</si>
  <si>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</si>
  <si>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</si>
  <si>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</si>
  <si>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</si>
  <si>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</si>
  <si>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</si>
  <si>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</si>
  <si>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</si>
  <si>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</si>
  <si>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</si>
  <si>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13 May 2022</t>
  </si>
  <si>
    <t>13.05.2022</t>
  </si>
  <si>
    <t>14.05.2021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</si>
</sst>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2194098</v>
      </c>
      <c r="C11" s="67">
        <v>1726804</v>
      </c>
      <c r="D11" s="98">
        <f>IFERROR(((B11/C11)-1)*100,IF(B11+C11&lt;&gt;0,100,0))</f>
        <v>27.061206714832721</v>
      </c>
      <c r="E11" s="67">
        <v>31417615</v>
      </c>
      <c r="F11" s="67">
        <v>29927168</v>
      </c>
      <c r="G11" s="98">
        <f>IFERROR(((E11/F11)-1)*100,IF(E11+F11&lt;&gt;0,100,0))</f>
        <v>4.9802473792374791</v>
      </c>
    </row>
    <row r="12" spans="1:7" s="16" customFormat="1" ht="12" x14ac:dyDescent="0.2">
      <c r="A12" s="64" t="s">
        <v>9</v>
      </c>
      <c r="B12" s="67">
        <v>1813531.4720000001</v>
      </c>
      <c r="C12" s="67">
        <v>2287150.0320000001</v>
      </c>
      <c r="D12" s="98">
        <f>IFERROR(((B12/C12)-1)*100,IF(B12+C12&lt;&gt;0,100,0))</f>
        <v>-20.707804620313595</v>
      </c>
      <c r="E12" s="67">
        <v>31201972.112</v>
      </c>
      <c r="F12" s="67">
        <v>48901825.026000001</v>
      </c>
      <c r="G12" s="98">
        <f>IFERROR(((E12/F12)-1)*100,IF(E12+F12&lt;&gt;0,100,0))</f>
        <v>-36.194667386318166</v>
      </c>
    </row>
    <row r="13" spans="1:7" s="16" customFormat="1" ht="12" x14ac:dyDescent="0.2">
      <c r="A13" s="64" t="s">
        <v>10</v>
      </c>
      <c r="B13" s="67">
        <v>127310121.83979499</v>
      </c>
      <c r="C13" s="67">
        <v>122274701.89345799</v>
      </c>
      <c r="D13" s="98">
        <f>IFERROR(((B13/C13)-1)*100,IF(B13+C13&lt;&gt;0,100,0))</f>
        <v>4.1181208118785895</v>
      </c>
      <c r="E13" s="67">
        <v>2312705747.6954098</v>
      </c>
      <c r="F13" s="67">
        <v>2080297122.6598699</v>
      </c>
      <c r="G13" s="98">
        <f>IFERROR(((E13/F13)-1)*100,IF(E13+F13&lt;&gt;0,100,0))</f>
        <v>11.171895711627089</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459</v>
      </c>
      <c r="C16" s="67">
        <v>336</v>
      </c>
      <c r="D16" s="98">
        <f>IFERROR(((B16/C16)-1)*100,IF(B16+C16&lt;&gt;0,100,0))</f>
        <v>36.607142857142861</v>
      </c>
      <c r="E16" s="67">
        <v>7384</v>
      </c>
      <c r="F16" s="67">
        <v>6282</v>
      </c>
      <c r="G16" s="98">
        <f>IFERROR(((E16/F16)-1)*100,IF(E16+F16&lt;&gt;0,100,0))</f>
        <v>17.54218401782872</v>
      </c>
    </row>
    <row r="17" spans="1:7" s="16" customFormat="1" ht="12" x14ac:dyDescent="0.2">
      <c r="A17" s="64" t="s">
        <v>9</v>
      </c>
      <c r="B17" s="67">
        <v>213518.1</v>
      </c>
      <c r="C17" s="67">
        <v>188810.285</v>
      </c>
      <c r="D17" s="98">
        <f>IFERROR(((B17/C17)-1)*100,IF(B17+C17&lt;&gt;0,100,0))</f>
        <v>13.086053548407062</v>
      </c>
      <c r="E17" s="67">
        <v>3419946.0619999999</v>
      </c>
      <c r="F17" s="67">
        <v>4561499.1770000001</v>
      </c>
      <c r="G17" s="98">
        <f>IFERROR(((E17/F17)-1)*100,IF(E17+F17&lt;&gt;0,100,0))</f>
        <v>-25.025831874659577</v>
      </c>
    </row>
    <row r="18" spans="1:7" s="16" customFormat="1" ht="12" x14ac:dyDescent="0.2">
      <c r="A18" s="64" t="s">
        <v>10</v>
      </c>
      <c r="B18" s="67">
        <v>10847568.2907853</v>
      </c>
      <c r="C18" s="67">
        <v>13786511.0331586</v>
      </c>
      <c r="D18" s="98">
        <f>IFERROR(((B18/C18)-1)*100,IF(B18+C18&lt;&gt;0,100,0))</f>
        <v>-21.317523594655007</v>
      </c>
      <c r="E18" s="67">
        <v>216662697.90960601</v>
      </c>
      <c r="F18" s="67">
        <v>153530523.294101</v>
      </c>
      <c r="G18" s="98">
        <f>IFERROR(((E18/F18)-1)*100,IF(E18+F18&lt;&gt;0,100,0))</f>
        <v>41.120275799861552</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20250205.919259999</v>
      </c>
      <c r="C24" s="66">
        <v>20158766.343260001</v>
      </c>
      <c r="D24" s="65">
        <f>B24-C24</f>
        <v>91439.575999997556</v>
      </c>
      <c r="E24" s="67">
        <v>383918363.78781998</v>
      </c>
      <c r="F24" s="67">
        <v>398499352.10786003</v>
      </c>
      <c r="G24" s="65">
        <f>E24-F24</f>
        <v>-14580988.320040047</v>
      </c>
    </row>
    <row r="25" spans="1:7" s="16" customFormat="1" ht="12" x14ac:dyDescent="0.2">
      <c r="A25" s="68" t="s">
        <v>15</v>
      </c>
      <c r="B25" s="66">
        <v>21310053.793049999</v>
      </c>
      <c r="C25" s="66">
        <v>20471657.082430001</v>
      </c>
      <c r="D25" s="65">
        <f>B25-C25</f>
        <v>838396.71061999723</v>
      </c>
      <c r="E25" s="67">
        <v>384011329.76583999</v>
      </c>
      <c r="F25" s="67">
        <v>412906772.46780002</v>
      </c>
      <c r="G25" s="65">
        <f>E25-F25</f>
        <v>-28895442.701960027</v>
      </c>
    </row>
    <row r="26" spans="1:7" s="28" customFormat="1" ht="12" x14ac:dyDescent="0.2">
      <c r="A26" s="69" t="s">
        <v>16</v>
      </c>
      <c r="B26" s="70">
        <f>B24-B25</f>
        <v>-1059847.8737899996</v>
      </c>
      <c r="C26" s="70">
        <f>C24-C25</f>
        <v>-312890.73916999996</v>
      </c>
      <c r="D26" s="70"/>
      <c r="E26" s="70">
        <f>E24-E25</f>
        <v>-92965.978020012379</v>
      </c>
      <c r="F26" s="70">
        <f>F24-F25</f>
        <v>-14407420.359939992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68650.657269079995</v>
      </c>
      <c r="C33" s="132">
        <v>66598.130988520003</v>
      </c>
      <c r="D33" s="98">
        <f t="shared" ref="D33:D42" si="0">IFERROR(((B33/C33)-1)*100,IF(B33+C33&lt;&gt;0,100,0))</f>
        <v>3.081957781838951</v>
      </c>
      <c r="E33" s="64"/>
      <c r="F33" s="132">
        <v>68650.66</v>
      </c>
      <c r="G33" s="132">
        <v>65954.36</v>
      </c>
    </row>
    <row r="34" spans="1:7" s="16" customFormat="1" ht="12" x14ac:dyDescent="0.2">
      <c r="A34" s="64" t="s">
        <v>23</v>
      </c>
      <c r="B34" s="132">
        <v>78395.531666800001</v>
      </c>
      <c r="C34" s="132">
        <v>72146.773089170005</v>
      </c>
      <c r="D34" s="98">
        <f t="shared" si="0"/>
        <v>8.6611754207036142</v>
      </c>
      <c r="E34" s="64"/>
      <c r="F34" s="132">
        <v>78429.539999999994</v>
      </c>
      <c r="G34" s="132">
        <v>75572.23</v>
      </c>
    </row>
    <row r="35" spans="1:7" s="16" customFormat="1" ht="12" x14ac:dyDescent="0.2">
      <c r="A35" s="64" t="s">
        <v>24</v>
      </c>
      <c r="B35" s="132">
        <v>68049.729009300005</v>
      </c>
      <c r="C35" s="132">
        <v>56482.26829072</v>
      </c>
      <c r="D35" s="98">
        <f t="shared" si="0"/>
        <v>20.479809095203304</v>
      </c>
      <c r="E35" s="64"/>
      <c r="F35" s="132">
        <v>68394.3</v>
      </c>
      <c r="G35" s="132">
        <v>66364.05</v>
      </c>
    </row>
    <row r="36" spans="1:7" s="16" customFormat="1" ht="12" x14ac:dyDescent="0.2">
      <c r="A36" s="64" t="s">
        <v>25</v>
      </c>
      <c r="B36" s="132">
        <v>61991.965277119998</v>
      </c>
      <c r="C36" s="132">
        <v>60573.374868860003</v>
      </c>
      <c r="D36" s="98">
        <f t="shared" si="0"/>
        <v>2.3419372147106099</v>
      </c>
      <c r="E36" s="64"/>
      <c r="F36" s="132">
        <v>62008.49</v>
      </c>
      <c r="G36" s="132">
        <v>59395.1</v>
      </c>
    </row>
    <row r="37" spans="1:7" s="16" customFormat="1" ht="12" x14ac:dyDescent="0.2">
      <c r="A37" s="64" t="s">
        <v>79</v>
      </c>
      <c r="B37" s="132">
        <v>70767.995083200003</v>
      </c>
      <c r="C37" s="132">
        <v>69385.92768932</v>
      </c>
      <c r="D37" s="98">
        <f t="shared" si="0"/>
        <v>1.9918554668149735</v>
      </c>
      <c r="E37" s="64"/>
      <c r="F37" s="132">
        <v>73036.490000000005</v>
      </c>
      <c r="G37" s="132">
        <v>66589.649999999994</v>
      </c>
    </row>
    <row r="38" spans="1:7" s="16" customFormat="1" ht="12" x14ac:dyDescent="0.2">
      <c r="A38" s="64" t="s">
        <v>26</v>
      </c>
      <c r="B38" s="132">
        <v>77045.878851939997</v>
      </c>
      <c r="C38" s="132">
        <v>83277.450467069997</v>
      </c>
      <c r="D38" s="98">
        <f t="shared" si="0"/>
        <v>-7.4829039315920447</v>
      </c>
      <c r="E38" s="64"/>
      <c r="F38" s="132">
        <v>77129.289999999994</v>
      </c>
      <c r="G38" s="132">
        <v>73407.97</v>
      </c>
    </row>
    <row r="39" spans="1:7" s="16" customFormat="1" ht="12" x14ac:dyDescent="0.2">
      <c r="A39" s="64" t="s">
        <v>27</v>
      </c>
      <c r="B39" s="132">
        <v>15734.57596138</v>
      </c>
      <c r="C39" s="132">
        <v>12685.437282790001</v>
      </c>
      <c r="D39" s="98">
        <f t="shared" si="0"/>
        <v>24.036527954197418</v>
      </c>
      <c r="E39" s="64"/>
      <c r="F39" s="132">
        <v>15746.73</v>
      </c>
      <c r="G39" s="132">
        <v>15008.3</v>
      </c>
    </row>
    <row r="40" spans="1:7" s="16" customFormat="1" ht="12" x14ac:dyDescent="0.2">
      <c r="A40" s="64" t="s">
        <v>28</v>
      </c>
      <c r="B40" s="132">
        <v>81088.805556509993</v>
      </c>
      <c r="C40" s="132">
        <v>80421.022482400003</v>
      </c>
      <c r="D40" s="98">
        <f t="shared" si="0"/>
        <v>0.83035884585542785</v>
      </c>
      <c r="E40" s="64"/>
      <c r="F40" s="132">
        <v>81151.78</v>
      </c>
      <c r="G40" s="132">
        <v>77149.08</v>
      </c>
    </row>
    <row r="41" spans="1:7" s="16" customFormat="1" ht="12" x14ac:dyDescent="0.2">
      <c r="A41" s="64" t="s">
        <v>29</v>
      </c>
      <c r="B41" s="72"/>
      <c r="C41" s="72"/>
      <c r="D41" s="98">
        <f t="shared" si="0"/>
        <v>0</v>
      </c>
      <c r="E41" s="64"/>
      <c r="F41" s="72"/>
      <c r="G41" s="72"/>
    </row>
    <row r="42" spans="1:7" s="16" customFormat="1" ht="12" x14ac:dyDescent="0.2">
      <c r="A42" s="64" t="s">
        <v>78</v>
      </c>
      <c r="B42" s="132">
        <v>1294.2515713099999</v>
      </c>
      <c r="C42" s="132">
        <v>1192.8723188199999</v>
      </c>
      <c r="D42" s="98">
        <f t="shared" si="0"/>
        <v>8.4987513659706018</v>
      </c>
      <c r="E42" s="64"/>
      <c r="F42" s="132">
        <v>1364.85</v>
      </c>
      <c r="G42" s="132">
        <v>1267.46</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20108.622491665901</v>
      </c>
      <c r="D48" s="72"/>
      <c r="E48" s="133">
        <v>19130.961860785501</v>
      </c>
      <c r="F48" s="72"/>
      <c r="G48" s="98">
        <f>IFERROR(((C48/E48)-1)*100,IF(C48+E48&lt;&gt;0,100,0))</f>
        <v>5.1103579526986742</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4753</v>
      </c>
      <c r="D54" s="75"/>
      <c r="E54" s="134">
        <v>1724205</v>
      </c>
      <c r="F54" s="134">
        <v>183873327.84999999</v>
      </c>
      <c r="G54" s="134">
        <v>9315885.0480000004</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6545</v>
      </c>
      <c r="C68" s="66">
        <v>6424</v>
      </c>
      <c r="D68" s="98">
        <f>IFERROR(((B68/C68)-1)*100,IF(B68+C68&lt;&gt;0,100,0))</f>
        <v>1.8835616438356073</v>
      </c>
      <c r="E68" s="66">
        <v>119706</v>
      </c>
      <c r="F68" s="66">
        <v>128046</v>
      </c>
      <c r="G68" s="98">
        <f>IFERROR(((E68/F68)-1)*100,IF(E68+F68&lt;&gt;0,100,0))</f>
        <v>-6.5132842884588316</v>
      </c>
    </row>
    <row r="69" spans="1:7" s="16" customFormat="1" ht="12" x14ac:dyDescent="0.2">
      <c r="A69" s="79" t="s">
        <v>54</v>
      </c>
      <c r="B69" s="67">
        <v>197057245.45100001</v>
      </c>
      <c r="C69" s="66">
        <v>197703182.815</v>
      </c>
      <c r="D69" s="98">
        <f>IFERROR(((B69/C69)-1)*100,IF(B69+C69&lt;&gt;0,100,0))</f>
        <v>-0.32672077141238098</v>
      </c>
      <c r="E69" s="66">
        <v>3704425587.684</v>
      </c>
      <c r="F69" s="66">
        <v>4127413286.0209999</v>
      </c>
      <c r="G69" s="98">
        <f>IFERROR(((E69/F69)-1)*100,IF(E69+F69&lt;&gt;0,100,0))</f>
        <v>-10.248251605178549</v>
      </c>
    </row>
    <row r="70" spans="1:7" s="62" customFormat="1" ht="12" x14ac:dyDescent="0.2">
      <c r="A70" s="79" t="s">
        <v>55</v>
      </c>
      <c r="B70" s="67">
        <v>188521477.53156</v>
      </c>
      <c r="C70" s="66">
        <v>194063759.62049001</v>
      </c>
      <c r="D70" s="98">
        <f>IFERROR(((B70/C70)-1)*100,IF(B70+C70&lt;&gt;0,100,0))</f>
        <v>-2.8559078211039868</v>
      </c>
      <c r="E70" s="66">
        <v>3618909092.8234301</v>
      </c>
      <c r="F70" s="66">
        <v>4048446188.6574202</v>
      </c>
      <c r="G70" s="98">
        <f>IFERROR(((E70/F70)-1)*100,IF(E70+F70&lt;&gt;0,100,0))</f>
        <v>-10.609924791329306</v>
      </c>
    </row>
    <row r="71" spans="1:7" s="16" customFormat="1" ht="12" x14ac:dyDescent="0.2">
      <c r="A71" s="79" t="s">
        <v>94</v>
      </c>
      <c r="B71" s="98">
        <f>IFERROR(B69/B68/1000,)</f>
        <v>30.108058892436976</v>
      </c>
      <c r="C71" s="98">
        <f>IFERROR(C69/C68/1000,)</f>
        <v>30.775713389632628</v>
      </c>
      <c r="D71" s="98">
        <f>IFERROR(((B71/C71)-1)*100,IF(B71+C71&lt;&gt;0,100,0))</f>
        <v>-2.1694200512686224</v>
      </c>
      <c r="E71" s="98">
        <f>IFERROR(E69/E68/1000,)</f>
        <v>30.946031006666335</v>
      </c>
      <c r="F71" s="98">
        <f>IFERROR(F69/F68/1000,)</f>
        <v>32.23383226356934</v>
      </c>
      <c r="G71" s="98">
        <f>IFERROR(((E71/F71)-1)*100,IF(E71+F71&lt;&gt;0,100,0))</f>
        <v>-3.9951850787486975</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3009</v>
      </c>
      <c r="C74" s="66">
        <v>3476</v>
      </c>
      <c r="D74" s="98">
        <f>IFERROR(((B74/C74)-1)*100,IF(B74+C74&lt;&gt;0,100,0))</f>
        <v>-13.43498273878021</v>
      </c>
      <c r="E74" s="66">
        <v>50546</v>
      </c>
      <c r="F74" s="66">
        <v>53658</v>
      </c>
      <c r="G74" s="98">
        <f>IFERROR(((E74/F74)-1)*100,IF(E74+F74&lt;&gt;0,100,0))</f>
        <v>-5.7996943605799656</v>
      </c>
    </row>
    <row r="75" spans="1:7" s="16" customFormat="1" ht="12" x14ac:dyDescent="0.2">
      <c r="A75" s="79" t="s">
        <v>54</v>
      </c>
      <c r="B75" s="67">
        <v>642751726.60000002</v>
      </c>
      <c r="C75" s="66">
        <v>551682780.03600001</v>
      </c>
      <c r="D75" s="98">
        <f>IFERROR(((B75/C75)-1)*100,IF(B75+C75&lt;&gt;0,100,0))</f>
        <v>16.507483985281791</v>
      </c>
      <c r="E75" s="66">
        <v>10009456349.134001</v>
      </c>
      <c r="F75" s="66">
        <v>8230166504.3999996</v>
      </c>
      <c r="G75" s="98">
        <f>IFERROR(((E75/F75)-1)*100,IF(E75+F75&lt;&gt;0,100,0))</f>
        <v>21.619123304282596</v>
      </c>
    </row>
    <row r="76" spans="1:7" s="16" customFormat="1" ht="12" x14ac:dyDescent="0.2">
      <c r="A76" s="79" t="s">
        <v>55</v>
      </c>
      <c r="B76" s="67">
        <v>599477055.54736996</v>
      </c>
      <c r="C76" s="66">
        <v>531856788.84988999</v>
      </c>
      <c r="D76" s="98">
        <f>IFERROR(((B76/C76)-1)*100,IF(B76+C76&lt;&gt;0,100,0))</f>
        <v>12.713998977752073</v>
      </c>
      <c r="E76" s="66">
        <v>9476116151.3019791</v>
      </c>
      <c r="F76" s="66">
        <v>7949333742.4246597</v>
      </c>
      <c r="G76" s="98">
        <f>IFERROR(((E76/F76)-1)*100,IF(E76+F76&lt;&gt;0,100,0))</f>
        <v>19.206419787473017</v>
      </c>
    </row>
    <row r="77" spans="1:7" s="16" customFormat="1" ht="12" x14ac:dyDescent="0.2">
      <c r="A77" s="79" t="s">
        <v>94</v>
      </c>
      <c r="B77" s="98">
        <f>IFERROR(B75/B74/1000,)</f>
        <v>213.60974629444999</v>
      </c>
      <c r="C77" s="98">
        <f>IFERROR(C75/C74/1000,)</f>
        <v>158.7119620356732</v>
      </c>
      <c r="D77" s="98">
        <f>IFERROR(((B77/C77)-1)*100,IF(B77+C77&lt;&gt;0,100,0))</f>
        <v>34.589569402738277</v>
      </c>
      <c r="E77" s="98">
        <f>IFERROR(E75/E74/1000,)</f>
        <v>198.02667568420847</v>
      </c>
      <c r="F77" s="98">
        <f>IFERROR(F75/F74/1000,)</f>
        <v>153.38190958291401</v>
      </c>
      <c r="G77" s="98">
        <f>IFERROR(((E77/F77)-1)*100,IF(E77+F77&lt;&gt;0,100,0))</f>
        <v>29.106930682174582</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361</v>
      </c>
      <c r="C80" s="66">
        <v>141</v>
      </c>
      <c r="D80" s="98">
        <f>IFERROR(((B80/C80)-1)*100,IF(B80+C80&lt;&gt;0,100,0))</f>
        <v>156.02836879432624</v>
      </c>
      <c r="E80" s="66">
        <v>3668</v>
      </c>
      <c r="F80" s="66">
        <v>3342</v>
      </c>
      <c r="G80" s="98">
        <f>IFERROR(((E80/F80)-1)*100,IF(E80+F80&lt;&gt;0,100,0))</f>
        <v>9.754637941352474</v>
      </c>
    </row>
    <row r="81" spans="1:7" s="16" customFormat="1" ht="12" x14ac:dyDescent="0.2">
      <c r="A81" s="79" t="s">
        <v>54</v>
      </c>
      <c r="B81" s="67">
        <v>57048360.267999999</v>
      </c>
      <c r="C81" s="66">
        <v>19753087.627999999</v>
      </c>
      <c r="D81" s="98">
        <f>IFERROR(((B81/C81)-1)*100,IF(B81+C81&lt;&gt;0,100,0))</f>
        <v>188.8073061911291</v>
      </c>
      <c r="E81" s="66">
        <v>432252727.329</v>
      </c>
      <c r="F81" s="66">
        <v>287612253.926</v>
      </c>
      <c r="G81" s="98">
        <f>IFERROR(((E81/F81)-1)*100,IF(E81+F81&lt;&gt;0,100,0))</f>
        <v>50.290094190567643</v>
      </c>
    </row>
    <row r="82" spans="1:7" s="16" customFormat="1" ht="12" x14ac:dyDescent="0.2">
      <c r="A82" s="79" t="s">
        <v>55</v>
      </c>
      <c r="B82" s="67">
        <v>6511370.6437593997</v>
      </c>
      <c r="C82" s="66">
        <v>6136978.1009992696</v>
      </c>
      <c r="D82" s="98">
        <f>IFERROR(((B82/C82)-1)*100,IF(B82+C82&lt;&gt;0,100,0))</f>
        <v>6.1006009244055859</v>
      </c>
      <c r="E82" s="66">
        <v>201589714.437484</v>
      </c>
      <c r="F82" s="66">
        <v>86542295.9899863</v>
      </c>
      <c r="G82" s="98">
        <f>IFERROR(((E82/F82)-1)*100,IF(E82+F82&lt;&gt;0,100,0))</f>
        <v>132.93779316972328</v>
      </c>
    </row>
    <row r="83" spans="1:7" s="32" customFormat="1" x14ac:dyDescent="0.2">
      <c r="A83" s="79" t="s">
        <v>94</v>
      </c>
      <c r="B83" s="98">
        <f>IFERROR(B81/B80/1000,)</f>
        <v>158.02869880332412</v>
      </c>
      <c r="C83" s="98">
        <f>IFERROR(C81/C80/1000,)</f>
        <v>140.09282005673757</v>
      </c>
      <c r="D83" s="98">
        <f>IFERROR(((B83/C83)-1)*100,IF(B83+C83&lt;&gt;0,100,0))</f>
        <v>12.802853664679258</v>
      </c>
      <c r="E83" s="98">
        <f>IFERROR(E81/E80/1000,)</f>
        <v>117.84425499700109</v>
      </c>
      <c r="F83" s="98">
        <f>IFERROR(F81/F80/1000,)</f>
        <v>86.059920384799526</v>
      </c>
      <c r="G83" s="98">
        <f>IFERROR(((E83/F83)-1)*100,IF(E83+F83&lt;&gt;0,100,0))</f>
        <v>36.932795742878156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9915</v>
      </c>
      <c r="C86" s="64">
        <f>C68+C74+C80</f>
        <v>10041</v>
      </c>
      <c r="D86" s="98">
        <f>IFERROR(((B86/C86)-1)*100,IF(B86+C86&lt;&gt;0,100,0))</f>
        <v>-1.2548550941141268</v>
      </c>
      <c r="E86" s="64">
        <f>E68+E74+E80</f>
        <v>173920</v>
      </c>
      <c r="F86" s="64">
        <f>F68+F74+F80</f>
        <v>185046</v>
      </c>
      <c r="G86" s="98">
        <f>IFERROR(((E86/F86)-1)*100,IF(E86+F86&lt;&gt;0,100,0))</f>
        <v>-6.0125590393739881</v>
      </c>
    </row>
    <row r="87" spans="1:7" s="62" customFormat="1" ht="12" x14ac:dyDescent="0.2">
      <c r="A87" s="79" t="s">
        <v>54</v>
      </c>
      <c r="B87" s="64">
        <f t="shared" ref="B87:C87" si="1">B69+B75+B81</f>
        <v>896857332.31900001</v>
      </c>
      <c r="C87" s="64">
        <f t="shared" si="1"/>
        <v>769139050.47900009</v>
      </c>
      <c r="D87" s="98">
        <f>IFERROR(((B87/C87)-1)*100,IF(B87+C87&lt;&gt;0,100,0))</f>
        <v>16.605356568550288</v>
      </c>
      <c r="E87" s="64">
        <f t="shared" ref="E87:F87" si="2">E69+E75+E81</f>
        <v>14146134664.147001</v>
      </c>
      <c r="F87" s="64">
        <f t="shared" si="2"/>
        <v>12645192044.347</v>
      </c>
      <c r="G87" s="98">
        <f>IFERROR(((E87/F87)-1)*100,IF(E87+F87&lt;&gt;0,100,0))</f>
        <v>11.869670421264921</v>
      </c>
    </row>
    <row r="88" spans="1:7" s="62" customFormat="1" ht="12" x14ac:dyDescent="0.2">
      <c r="A88" s="79" t="s">
        <v>55</v>
      </c>
      <c r="B88" s="64">
        <f t="shared" ref="B88:C88" si="3">B70+B76+B82</f>
        <v>794509903.72268927</v>
      </c>
      <c r="C88" s="64">
        <f t="shared" si="3"/>
        <v>732057526.5713793</v>
      </c>
      <c r="D88" s="98">
        <f>IFERROR(((B88/C88)-1)*100,IF(B88+C88&lt;&gt;0,100,0))</f>
        <v>8.5310750705355218</v>
      </c>
      <c r="E88" s="64">
        <f t="shared" ref="E88:F88" si="4">E70+E76+E82</f>
        <v>13296614958.562893</v>
      </c>
      <c r="F88" s="64">
        <f t="shared" si="4"/>
        <v>12084322227.072067</v>
      </c>
      <c r="G88" s="98">
        <f>IFERROR(((E88/F88)-1)*100,IF(E88+F88&lt;&gt;0,100,0))</f>
        <v>10.031946423730487</v>
      </c>
    </row>
    <row r="89" spans="1:7" s="63" customFormat="1" x14ac:dyDescent="0.2">
      <c r="A89" s="79" t="s">
        <v>95</v>
      </c>
      <c r="B89" s="98">
        <f>IFERROR((B75/B87)*100,IF(B75+B87&lt;&gt;0,100,0))</f>
        <v>71.667109520980304</v>
      </c>
      <c r="C89" s="98">
        <f>IFERROR((C75/C87)*100,IF(C75+C87&lt;&gt;0,100,0))</f>
        <v>71.727313766272317</v>
      </c>
      <c r="D89" s="98">
        <f>IFERROR(((B89/C89)-1)*100,IF(B89+C89&lt;&gt;0,100,0))</f>
        <v>-8.3934894715553821E-2</v>
      </c>
      <c r="E89" s="98">
        <f>IFERROR((E75/E87)*100,IF(E75+E87&lt;&gt;0,100,0))</f>
        <v>70.757536152279812</v>
      </c>
      <c r="F89" s="98">
        <f>IFERROR((F75/F87)*100,IF(F75+F87&lt;&gt;0,100,0))</f>
        <v>65.08534212479023</v>
      </c>
      <c r="G89" s="98">
        <f>IFERROR(((E89/F89)-1)*100,IF(E89+F89&lt;&gt;0,100,0))</f>
        <v>8.715009927448957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89938635.984999999</v>
      </c>
      <c r="C97" s="135">
        <v>88942088.825000003</v>
      </c>
      <c r="D97" s="65">
        <f>B97-C97</f>
        <v>996547.15999999642</v>
      </c>
      <c r="E97" s="135">
        <v>1180240319.2160001</v>
      </c>
      <c r="F97" s="135">
        <v>1272051270.631</v>
      </c>
      <c r="G97" s="80">
        <f>E97-F97</f>
        <v>-91810951.414999962</v>
      </c>
    </row>
    <row r="98" spans="1:7" s="62" customFormat="1" ht="13.5" x14ac:dyDescent="0.2">
      <c r="A98" s="114" t="s">
        <v>88</v>
      </c>
      <c r="B98" s="66">
        <v>68730376.546000004</v>
      </c>
      <c r="C98" s="135">
        <v>84766686.729000002</v>
      </c>
      <c r="D98" s="65">
        <f>B98-C98</f>
        <v>-16036310.182999998</v>
      </c>
      <c r="E98" s="135">
        <v>1146731747.813</v>
      </c>
      <c r="F98" s="135">
        <v>1236198950.1099999</v>
      </c>
      <c r="G98" s="80">
        <f>E98-F98</f>
        <v>-89467202.296999931</v>
      </c>
    </row>
    <row r="99" spans="1:7" s="62" customFormat="1" ht="12" x14ac:dyDescent="0.2">
      <c r="A99" s="115" t="s">
        <v>16</v>
      </c>
      <c r="B99" s="65">
        <f>B97-B98</f>
        <v>21208259.438999996</v>
      </c>
      <c r="C99" s="65">
        <f>C97-C98</f>
        <v>4175402.0960000008</v>
      </c>
      <c r="D99" s="82"/>
      <c r="E99" s="65">
        <f>E97-E98</f>
        <v>33508571.403000116</v>
      </c>
      <c r="F99" s="82">
        <f>F97-F98</f>
        <v>35852320.521000147</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23854693.515000001</v>
      </c>
      <c r="C102" s="135">
        <v>23406638.835000001</v>
      </c>
      <c r="D102" s="65">
        <f>B102-C102</f>
        <v>448054.6799999997</v>
      </c>
      <c r="E102" s="135">
        <v>442476105.15700001</v>
      </c>
      <c r="F102" s="135">
        <v>487696497.08499998</v>
      </c>
      <c r="G102" s="80">
        <f>E102-F102</f>
        <v>-45220391.927999973</v>
      </c>
    </row>
    <row r="103" spans="1:7" s="16" customFormat="1" ht="13.5" x14ac:dyDescent="0.2">
      <c r="A103" s="79" t="s">
        <v>88</v>
      </c>
      <c r="B103" s="66">
        <v>26938999.827</v>
      </c>
      <c r="C103" s="135">
        <v>24053001.651999999</v>
      </c>
      <c r="D103" s="65">
        <f>B103-C103</f>
        <v>2885998.1750000007</v>
      </c>
      <c r="E103" s="135">
        <v>505689810.09600002</v>
      </c>
      <c r="F103" s="135">
        <v>521202472.611</v>
      </c>
      <c r="G103" s="80">
        <f>E103-F103</f>
        <v>-15512662.514999986</v>
      </c>
    </row>
    <row r="104" spans="1:7" s="28" customFormat="1" ht="12" x14ac:dyDescent="0.2">
      <c r="A104" s="81" t="s">
        <v>16</v>
      </c>
      <c r="B104" s="65">
        <f>B102-B103</f>
        <v>-3084306.311999999</v>
      </c>
      <c r="C104" s="65">
        <f>C102-C103</f>
        <v>-646362.81699999794</v>
      </c>
      <c r="D104" s="82"/>
      <c r="E104" s="65">
        <f>E102-E103</f>
        <v>-63213704.93900001</v>
      </c>
      <c r="F104" s="82">
        <f>F102-F103</f>
        <v>-33505975.526000023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825.143233985964</v>
      </c>
      <c r="C111" s="137">
        <v>775.23941112989098</v>
      </c>
      <c r="D111" s="98">
        <f>IFERROR(((B111/C111)-1)*100,IF(B111+C111&lt;&gt;0,100,0))</f>
        <v>6.4372143804375836</v>
      </c>
      <c r="E111" s="84"/>
      <c r="F111" s="136">
        <v>825.81664182073803</v>
      </c>
      <c r="G111" s="136">
        <v>814.39177910364401</v>
      </c>
    </row>
    <row r="112" spans="1:7" s="16" customFormat="1" ht="12" x14ac:dyDescent="0.2">
      <c r="A112" s="79" t="s">
        <v>50</v>
      </c>
      <c r="B112" s="136">
        <v>813.76230181719802</v>
      </c>
      <c r="C112" s="137">
        <v>765.81927573184998</v>
      </c>
      <c r="D112" s="98">
        <f>IFERROR(((B112/C112)-1)*100,IF(B112+C112&lt;&gt;0,100,0))</f>
        <v>6.2603577116195686</v>
      </c>
      <c r="E112" s="84"/>
      <c r="F112" s="136">
        <v>814.39991351289996</v>
      </c>
      <c r="G112" s="136">
        <v>803.11356425749898</v>
      </c>
    </row>
    <row r="113" spans="1:7" s="16" customFormat="1" ht="12" x14ac:dyDescent="0.2">
      <c r="A113" s="79" t="s">
        <v>51</v>
      </c>
      <c r="B113" s="136">
        <v>879.74830944463895</v>
      </c>
      <c r="C113" s="137">
        <v>814.44244375360904</v>
      </c>
      <c r="D113" s="98">
        <f>IFERROR(((B113/C113)-1)*100,IF(B113+C113&lt;&gt;0,100,0))</f>
        <v>8.0184752393364533</v>
      </c>
      <c r="E113" s="84"/>
      <c r="F113" s="136">
        <v>880.806792596332</v>
      </c>
      <c r="G113" s="136">
        <v>868.86988629551502</v>
      </c>
    </row>
    <row r="114" spans="1:7" s="28" customFormat="1" ht="12" x14ac:dyDescent="0.2">
      <c r="A114" s="81" t="s">
        <v>52</v>
      </c>
      <c r="B114" s="85"/>
      <c r="C114" s="84"/>
      <c r="D114" s="86"/>
      <c r="E114" s="84"/>
      <c r="F114" s="71"/>
      <c r="G114" s="71"/>
    </row>
    <row r="115" spans="1:7" s="16" customFormat="1" ht="12" x14ac:dyDescent="0.2">
      <c r="A115" s="79" t="s">
        <v>56</v>
      </c>
      <c r="B115" s="136">
        <v>626.84404081061302</v>
      </c>
      <c r="C115" s="137">
        <v>597.601278152855</v>
      </c>
      <c r="D115" s="98">
        <f>IFERROR(((B115/C115)-1)*100,IF(B115+C115&lt;&gt;0,100,0))</f>
        <v>4.8933567793136845</v>
      </c>
      <c r="E115" s="84"/>
      <c r="F115" s="136">
        <v>627.15252434144202</v>
      </c>
      <c r="G115" s="136">
        <v>625.94129729014003</v>
      </c>
    </row>
    <row r="116" spans="1:7" s="16" customFormat="1" ht="12" x14ac:dyDescent="0.2">
      <c r="A116" s="79" t="s">
        <v>57</v>
      </c>
      <c r="B116" s="136">
        <v>816.01618351267598</v>
      </c>
      <c r="C116" s="137">
        <v>783.70647177976696</v>
      </c>
      <c r="D116" s="98">
        <f>IFERROR(((B116/C116)-1)*100,IF(B116+C116&lt;&gt;0,100,0))</f>
        <v>4.1226802248468086</v>
      </c>
      <c r="E116" s="84"/>
      <c r="F116" s="136">
        <v>816.01618351267598</v>
      </c>
      <c r="G116" s="136">
        <v>807.64032514162398</v>
      </c>
    </row>
    <row r="117" spans="1:7" s="16" customFormat="1" ht="12" x14ac:dyDescent="0.2">
      <c r="A117" s="79" t="s">
        <v>59</v>
      </c>
      <c r="B117" s="136">
        <v>925.05293699505603</v>
      </c>
      <c r="C117" s="137">
        <v>880.15710425415102</v>
      </c>
      <c r="D117" s="98">
        <f>IFERROR(((B117/C117)-1)*100,IF(B117+C117&lt;&gt;0,100,0))</f>
        <v>5.1008885259126391</v>
      </c>
      <c r="E117" s="84"/>
      <c r="F117" s="136">
        <v>925.16504098949702</v>
      </c>
      <c r="G117" s="136">
        <v>913.85249219002003</v>
      </c>
    </row>
    <row r="118" spans="1:7" s="16" customFormat="1" ht="12" x14ac:dyDescent="0.2">
      <c r="A118" s="79" t="s">
        <v>58</v>
      </c>
      <c r="B118" s="136">
        <v>889.06113764736801</v>
      </c>
      <c r="C118" s="137">
        <v>817.06354004062405</v>
      </c>
      <c r="D118" s="98">
        <f>IFERROR(((B118/C118)-1)*100,IF(B118+C118&lt;&gt;0,100,0))</f>
        <v>8.8117501367352968</v>
      </c>
      <c r="E118" s="84"/>
      <c r="F118" s="136">
        <v>890.61163401127703</v>
      </c>
      <c r="G118" s="136">
        <v>875.82080551454999</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198</v>
      </c>
      <c r="C127" s="66">
        <v>53</v>
      </c>
      <c r="D127" s="98">
        <f>IFERROR(((B127/C127)-1)*100,IF(B127+C127&lt;&gt;0,100,0))</f>
        <v>273.58490566037739</v>
      </c>
      <c r="E127" s="66">
        <v>5553</v>
      </c>
      <c r="F127" s="66">
        <v>5034</v>
      </c>
      <c r="G127" s="98">
        <f>IFERROR(((E127/F127)-1)*100,IF(E127+F127&lt;&gt;0,100,0))</f>
        <v>10.309892729439806</v>
      </c>
    </row>
    <row r="128" spans="1:7" s="16" customFormat="1" ht="12" x14ac:dyDescent="0.2">
      <c r="A128" s="79" t="s">
        <v>74</v>
      </c>
      <c r="B128" s="67">
        <v>5</v>
      </c>
      <c r="C128" s="66">
        <v>2</v>
      </c>
      <c r="D128" s="98">
        <f>IFERROR(((B128/C128)-1)*100,IF(B128+C128&lt;&gt;0,100,0))</f>
        <v>150</v>
      </c>
      <c r="E128" s="66">
        <v>165</v>
      </c>
      <c r="F128" s="66">
        <v>207</v>
      </c>
      <c r="G128" s="98">
        <f>IFERROR(((E128/F128)-1)*100,IF(E128+F128&lt;&gt;0,100,0))</f>
        <v>-20.289855072463769</v>
      </c>
    </row>
    <row r="129" spans="1:7" s="28" customFormat="1" ht="12" x14ac:dyDescent="0.2">
      <c r="A129" s="81" t="s">
        <v>34</v>
      </c>
      <c r="B129" s="82">
        <f>SUM(B126:B128)</f>
        <v>203</v>
      </c>
      <c r="C129" s="82">
        <f>SUM(C126:C128)</f>
        <v>55</v>
      </c>
      <c r="D129" s="98">
        <f>IFERROR(((B129/C129)-1)*100,IF(B129+C129&lt;&gt;0,100,0))</f>
        <v>269.09090909090907</v>
      </c>
      <c r="E129" s="82">
        <f>SUM(E126:E128)</f>
        <v>5725</v>
      </c>
      <c r="F129" s="82">
        <f>SUM(F126:F128)</f>
        <v>5252</v>
      </c>
      <c r="G129" s="98">
        <f>IFERROR(((E129/F129)-1)*100,IF(E129+F129&lt;&gt;0,100,0))</f>
        <v>9.0060929169839987</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43</v>
      </c>
      <c r="C132" s="66">
        <v>29</v>
      </c>
      <c r="D132" s="98">
        <f>IFERROR(((B132/C132)-1)*100,IF(B132+C132&lt;&gt;0,100,0))</f>
        <v>48.275862068965523</v>
      </c>
      <c r="E132" s="66">
        <v>324</v>
      </c>
      <c r="F132" s="66">
        <v>564</v>
      </c>
      <c r="G132" s="98">
        <f>IFERROR(((E132/F132)-1)*100,IF(E132+F132&lt;&gt;0,100,0))</f>
        <v>-42.553191489361694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43</v>
      </c>
      <c r="C134" s="82">
        <f>SUM(C132:C133)</f>
        <v>29</v>
      </c>
      <c r="D134" s="98">
        <f>IFERROR(((B134/C134)-1)*100,IF(B134+C134&lt;&gt;0,100,0))</f>
        <v>48.275862068965523</v>
      </c>
      <c r="E134" s="82">
        <f>SUM(E132:E133)</f>
        <v>324</v>
      </c>
      <c r="F134" s="82">
        <f>SUM(F132:F133)</f>
        <v>564</v>
      </c>
      <c r="G134" s="98">
        <f>IFERROR(((E134/F134)-1)*100,IF(E134+F134&lt;&gt;0,100,0))</f>
        <v>-42.553191489361694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56218</v>
      </c>
      <c r="C138" s="66">
        <v>10305</v>
      </c>
      <c r="D138" s="98">
        <f>IFERROR(((B138/C138)-1)*100,IF(B138+C138&lt;&gt;0,100,0))</f>
        <v>445.54099951479867</v>
      </c>
      <c r="E138" s="66">
        <v>5686069</v>
      </c>
      <c r="F138" s="66">
        <v>5690312</v>
      </c>
      <c r="G138" s="98">
        <f>IFERROR(((E138/F138)-1)*100,IF(E138+F138&lt;&gt;0,100,0))</f>
        <v>-7.4565331391318601E-2</v>
      </c>
    </row>
    <row r="139" spans="1:7" s="16" customFormat="1" ht="12" x14ac:dyDescent="0.2">
      <c r="A139" s="79" t="s">
        <v>74</v>
      </c>
      <c r="B139" s="67">
        <v>7</v>
      </c>
      <c r="C139" s="66">
        <v>4</v>
      </c>
      <c r="D139" s="98">
        <f>IFERROR(((B139/C139)-1)*100,IF(B139+C139&lt;&gt;0,100,0))</f>
        <v>75</v>
      </c>
      <c r="E139" s="66">
        <v>7335</v>
      </c>
      <c r="F139" s="66">
        <v>9668</v>
      </c>
      <c r="G139" s="98">
        <f>IFERROR(((E139/F139)-1)*100,IF(E139+F139&lt;&gt;0,100,0))</f>
        <v>-24.13115432354158</v>
      </c>
    </row>
    <row r="140" spans="1:7" s="16" customFormat="1" ht="12" x14ac:dyDescent="0.2">
      <c r="A140" s="81" t="s">
        <v>34</v>
      </c>
      <c r="B140" s="82">
        <f>SUM(B137:B139)</f>
        <v>56225</v>
      </c>
      <c r="C140" s="82">
        <f>SUM(C137:C139)</f>
        <v>10309</v>
      </c>
      <c r="D140" s="98">
        <f>IFERROR(((B140/C140)-1)*100,IF(B140+C140&lt;&gt;0,100,0))</f>
        <v>445.39722572509459</v>
      </c>
      <c r="E140" s="82">
        <f>SUM(E137:E139)</f>
        <v>5693726</v>
      </c>
      <c r="F140" s="82">
        <f>SUM(F137:F139)</f>
        <v>5780851</v>
      </c>
      <c r="G140" s="98">
        <f>IFERROR(((E140/F140)-1)*100,IF(E140+F140&lt;&gt;0,100,0))</f>
        <v>-1.5071310435089913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12440</v>
      </c>
      <c r="C143" s="66">
        <v>18000</v>
      </c>
      <c r="D143" s="98">
        <f>IFERROR(((B143/C143)-1)*100,)</f>
        <v>-30.888888888888889</v>
      </c>
      <c r="E143" s="66">
        <v>217887</v>
      </c>
      <c r="F143" s="66">
        <v>275996</v>
      </c>
      <c r="G143" s="98">
        <f>IFERROR(((E143/F143)-1)*100,)</f>
        <v>-21.05429064189336</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12440</v>
      </c>
      <c r="C145" s="82">
        <f>SUM(C143:C144)</f>
        <v>18000</v>
      </c>
      <c r="D145" s="98">
        <f>IFERROR(((B145/C145)-1)*100,)</f>
        <v>-30.888888888888889</v>
      </c>
      <c r="E145" s="82">
        <f>SUM(E143:E144)</f>
        <v>217887</v>
      </c>
      <c r="F145" s="82">
        <f>SUM(F143:F144)</f>
        <v>275996</v>
      </c>
      <c r="G145" s="98">
        <f>IFERROR(((E145/F145)-1)*100,)</f>
        <v>-21.05429064189336</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4878116.4784899997</v>
      </c>
      <c r="C149" s="66">
        <v>976823.94047999999</v>
      </c>
      <c r="D149" s="98">
        <f>IFERROR(((B149/C149)-1)*100,IF(B149+C149&lt;&gt;0,100,0))</f>
        <v>399.38543440007726</v>
      </c>
      <c r="E149" s="66">
        <v>525927491.39636999</v>
      </c>
      <c r="F149" s="66">
        <v>534230780.74537998</v>
      </c>
      <c r="G149" s="98">
        <f>IFERROR(((E149/F149)-1)*100,IF(E149+F149&lt;&gt;0,100,0))</f>
        <v>-1.5542513925208334</v>
      </c>
    </row>
    <row r="150" spans="1:7" s="32" customFormat="1" x14ac:dyDescent="0.2">
      <c r="A150" s="79" t="s">
        <v>74</v>
      </c>
      <c r="B150" s="67">
        <v>57557.73</v>
      </c>
      <c r="C150" s="66">
        <v>21385.06</v>
      </c>
      <c r="D150" s="98">
        <f>IFERROR(((B150/C150)-1)*100,IF(B150+C150&lt;&gt;0,100,0))</f>
        <v>169.14925653704037</v>
      </c>
      <c r="E150" s="66">
        <v>50532194.93</v>
      </c>
      <c r="F150" s="66">
        <v>52081617.149999999</v>
      </c>
      <c r="G150" s="98">
        <f>IFERROR(((E150/F150)-1)*100,IF(E150+F150&lt;&gt;0,100,0))</f>
        <v>-2.9749886904193334</v>
      </c>
    </row>
    <row r="151" spans="1:7" s="16" customFormat="1" ht="12" x14ac:dyDescent="0.2">
      <c r="A151" s="81" t="s">
        <v>34</v>
      </c>
      <c r="B151" s="82">
        <f>SUM(B148:B150)</f>
        <v>4935674.2084900001</v>
      </c>
      <c r="C151" s="82">
        <f>SUM(C148:C150)</f>
        <v>998209.00048000005</v>
      </c>
      <c r="D151" s="98">
        <f>IFERROR(((B151/C151)-1)*100,IF(B151+C151&lt;&gt;0,100,0))</f>
        <v>394.45298590942633</v>
      </c>
      <c r="E151" s="82">
        <f>SUM(E148:E150)</f>
        <v>576467229.82336998</v>
      </c>
      <c r="F151" s="82">
        <f>SUM(F148:F150)</f>
        <v>588244414.55788004</v>
      </c>
      <c r="G151" s="98">
        <f>IFERROR(((E151/F151)-1)*100,IF(E151+F151&lt;&gt;0,100,0))</f>
        <v>-2.0020903629593634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12619.65</v>
      </c>
      <c r="C154" s="66">
        <v>39529.4</v>
      </c>
      <c r="D154" s="98">
        <f>IFERROR(((B154/C154)-1)*100,IF(B154+C154&lt;&gt;0,100,0))</f>
        <v>-68.075280677166873</v>
      </c>
      <c r="E154" s="66">
        <v>358332.69163999998</v>
      </c>
      <c r="F154" s="66">
        <v>506610.10683</v>
      </c>
      <c r="G154" s="98">
        <f>IFERROR(((E154/F154)-1)*100,IF(E154+F154&lt;&gt;0,100,0))</f>
        <v>-29.268546598450818</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12619.65</v>
      </c>
      <c r="C156" s="82">
        <f>SUM(C154:C155)</f>
        <v>39529.4</v>
      </c>
      <c r="D156" s="98">
        <f>IFERROR(((B156/C156)-1)*100,IF(B156+C156&lt;&gt;0,100,0))</f>
        <v>-68.075280677166873</v>
      </c>
      <c r="E156" s="82">
        <f>SUM(E154:E155)</f>
        <v>358332.69163999998</v>
      </c>
      <c r="F156" s="82">
        <f>SUM(F154:F155)</f>
        <v>506610.10683</v>
      </c>
      <c r="G156" s="98">
        <f>IFERROR(((E156/F156)-1)*100,IF(E156+F156&lt;&gt;0,100,0))</f>
        <v>-29.268546598450818</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1168264</v>
      </c>
      <c r="C160" s="66">
        <v>1017229</v>
      </c>
      <c r="D160" s="98">
        <f>IFERROR(((B160/C160)-1)*100,IF(B160+C160&lt;&gt;0,100,0))</f>
        <v>14.847689163403711</v>
      </c>
      <c r="E160" s="78"/>
      <c r="F160" s="78"/>
      <c r="G160" s="65"/>
    </row>
    <row r="161" spans="1:7" s="16" customFormat="1" ht="12" x14ac:dyDescent="0.2">
      <c r="A161" s="79" t="s">
        <v>74</v>
      </c>
      <c r="B161" s="67">
        <v>1743</v>
      </c>
      <c r="C161" s="66">
        <v>1717</v>
      </c>
      <c r="D161" s="98">
        <f>IFERROR(((B161/C161)-1)*100,IF(B161+C161&lt;&gt;0,100,0))</f>
        <v>1.5142690739662124</v>
      </c>
      <c r="E161" s="78"/>
      <c r="F161" s="78"/>
      <c r="G161" s="65"/>
    </row>
    <row r="162" spans="1:7" s="28" customFormat="1" ht="12" x14ac:dyDescent="0.2">
      <c r="A162" s="81" t="s">
        <v>34</v>
      </c>
      <c r="B162" s="82">
        <f>SUM(B159:B161)</f>
        <v>1170322</v>
      </c>
      <c r="C162" s="82">
        <f>SUM(C159:C161)</f>
        <v>1049417</v>
      </c>
      <c r="D162" s="98">
        <f>IFERROR(((B162/C162)-1)*100,IF(B162+C162&lt;&gt;0,100,0))</f>
        <v>11.521158891079519</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94782</v>
      </c>
      <c r="C165" s="66">
        <v>108556</v>
      </c>
      <c r="D165" s="98">
        <f>IFERROR(((B165/C165)-1)*100,IF(B165+C165&lt;&gt;0,100,0))</f>
        <v>-12.688382033236302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94782</v>
      </c>
      <c r="C167" s="82">
        <f>SUM(C165:C166)</f>
        <v>108556</v>
      </c>
      <c r="D167" s="98">
        <f>IFERROR(((B167/C167)-1)*100,IF(B167+C167&lt;&gt;0,100,0))</f>
        <v>-12.688382033236302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8045</v>
      </c>
      <c r="C175" s="113">
        <v>8889</v>
      </c>
      <c r="D175" s="111">
        <f>IFERROR(((B175/C175)-1)*100,IF(B175+C175&lt;&gt;0,100,0))</f>
        <v>-9.4948813139835728</v>
      </c>
      <c r="E175" s="113">
        <v>168736</v>
      </c>
      <c r="F175" s="113">
        <v>166128</v>
      </c>
      <c r="G175" s="111">
        <f>IFERROR(((E175/F175)-1)*100,IF(E175+F175&lt;&gt;0,100,0))</f>
        <v>1.5698738322257544</v>
      </c>
    </row>
    <row r="176" spans="1:7" x14ac:dyDescent="0.2">
      <c r="A176" s="101" t="s">
        <v>32</v>
      </c>
      <c r="B176" s="112">
        <v>62960</v>
      </c>
      <c r="C176" s="113">
        <v>71355</v>
      </c>
      <c r="D176" s="111">
        <f t="shared" ref="D176:D178" si="5">IFERROR(((B176/C176)-1)*100,IF(B176+C176&lt;&gt;0,100,0))</f>
        <v>-11.765118071613767</v>
      </c>
      <c r="E176" s="113">
        <v>1109507</v>
      </c>
      <c r="F176" s="113">
        <v>1154042</v>
      </c>
      <c r="G176" s="111">
        <f>IFERROR(((E176/F176)-1)*100,IF(E176+F176&lt;&gt;0,100,0))</f>
        <v>-3.8590449914301161</v>
      </c>
    </row>
    <row r="177" spans="1:7" x14ac:dyDescent="0.2">
      <c r="A177" s="101" t="s">
        <v>92</v>
      </c>
      <c r="B177" s="112">
        <v>28287563</v>
      </c>
      <c r="C177" s="113">
        <v>25342890</v>
      </c>
      <c r="D177" s="111">
        <f t="shared" si="5"/>
        <v>11.619325972688976</v>
      </c>
      <c r="E177" s="113">
        <v>438360265</v>
      </c>
      <c r="F177" s="113">
        <v>376872759</v>
      </c>
      <c r="G177" s="111">
        <f>IFERROR(((E177/F177)-1)*100,IF(E177+F177&lt;&gt;0,100,0))</f>
        <v>16.315189817155229</v>
      </c>
    </row>
    <row r="178" spans="1:7" x14ac:dyDescent="0.2">
      <c r="A178" s="101" t="s">
        <v>93</v>
      </c>
      <c r="B178" s="112">
        <v>112085</v>
      </c>
      <c r="C178" s="113">
        <v>130176</v>
      </c>
      <c r="D178" s="111">
        <f t="shared" si="5"/>
        <v>-13.897338987217299</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298</v>
      </c>
      <c r="C181" s="113">
        <v>475</v>
      </c>
      <c r="D181" s="111">
        <f t="shared" ref="D181:D184" si="6">IFERROR(((B181/C181)-1)*100,IF(B181+C181&lt;&gt;0,100,0))</f>
        <v>-37.263157894736842</v>
      </c>
      <c r="E181" s="113">
        <v>7996</v>
      </c>
      <c r="F181" s="113">
        <v>7725</v>
      </c>
      <c r="G181" s="111">
        <f t="shared" ref="G181" si="7">IFERROR(((E181/F181)-1)*100,IF(E181+F181&lt;&gt;0,100,0))</f>
        <v>3.5080906148867275</v>
      </c>
    </row>
    <row r="182" spans="1:7" x14ac:dyDescent="0.2">
      <c r="A182" s="101" t="s">
        <v>32</v>
      </c>
      <c r="B182" s="112">
        <v>2784</v>
      </c>
      <c r="C182" s="113">
        <v>10371</v>
      </c>
      <c r="D182" s="111">
        <f t="shared" si="6"/>
        <v>-73.155915533699726</v>
      </c>
      <c r="E182" s="113">
        <v>113161</v>
      </c>
      <c r="F182" s="113">
        <v>107534</v>
      </c>
      <c r="G182" s="111">
        <f t="shared" ref="G182" si="8">IFERROR(((E182/F182)-1)*100,IF(E182+F182&lt;&gt;0,100,0))</f>
        <v>5.2327635910502712</v>
      </c>
    </row>
    <row r="183" spans="1:7" x14ac:dyDescent="0.2">
      <c r="A183" s="101" t="s">
        <v>92</v>
      </c>
      <c r="B183" s="112">
        <v>44137</v>
      </c>
      <c r="C183" s="113">
        <v>145964</v>
      </c>
      <c r="D183" s="111">
        <f t="shared" si="6"/>
        <v>-69.761722068455228</v>
      </c>
      <c r="E183" s="113">
        <v>2350511</v>
      </c>
      <c r="F183" s="113">
        <v>2040572</v>
      </c>
      <c r="G183" s="111">
        <f t="shared" ref="G183" si="9">IFERROR(((E183/F183)-1)*100,IF(E183+F183&lt;&gt;0,100,0))</f>
        <v>15.188829406656556</v>
      </c>
    </row>
    <row r="184" spans="1:7" x14ac:dyDescent="0.2">
      <c r="A184" s="101" t="s">
        <v>93</v>
      </c>
      <c r="B184" s="112">
        <v>42516</v>
      </c>
      <c r="C184" s="113">
        <v>56065</v>
      </c>
      <c r="D184" s="111">
        <f t="shared" si="6"/>
        <v>-24.166592348167303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2022-05-16T06:28:37Z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