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FD11D7EA-9D37-4093-A43D-2F96EE9560EF}" xr6:coauthVersionLast="47" xr6:coauthVersionMax="47" xr10:uidLastSave="{00000000-0000-0000-0000-000000000000}"/>
  <bookViews>
    <workbookView xWindow="4530"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<sst xmlns="http://schemas.openxmlformats.org/spreadsheetml/2006/main" count="270" uniqueCount="102">
  <si>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</si>
  <si>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</si>
  <si>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</si>
  <si>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</si>
  <si>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</si>
  <si>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</si>
  <si>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</si>
  <si>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</si>
  <si>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</si>
  <si>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</si>
  <si>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</si>
  <si>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</si>
  <si>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</si>
  <si>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</si>
  <si>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</si>
  <si>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</si>
  <si>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</si>
  <si>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</si>
  <si>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</si>
  <si>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</si>
  <si>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</si>
  <si>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</si>
  <si>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</si>
  <si>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</si>
  <si>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</si>
  <si>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</si>
  <si>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</si>
  <si>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</si>
  <si>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</si>
  <si>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</si>
  <si>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</si>
  <si>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</si>
  <si>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</si>
  <si>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</si>
  <si>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</si>
  <si>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</si>
  <si>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</si>
  <si>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</si>
  <si>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</si>
  <si>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</si>
  <si>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</si>
  <si>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</si>
  <si>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</si>
  <si>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</si>
  <si>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</si>
  <si>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</si>
  <si>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</si>
  <si>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</si>
  <si>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</si>
  <si>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</si>
  <si>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</si>
  <si>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</si>
  <si>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</si>
  <si>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</si>
  <si>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</si>
  <si>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</si>
  <si>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</si>
  <si>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</si>
  <si>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</si>
  <si>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</si>
  <si>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</si>
  <si>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</si>
  <si>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</si>
  <si>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</si>
  <si>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</si>
  <si>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</si>
  <si>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</si>
  <si>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</si>
  <si>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</si>
  <si>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</si>
  <si>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</si>
  <si>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</si>
  <si>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</si>
  <si>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</si>
  <si>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</si>
  <si>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</si>
  <si>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</si>
  <si>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</si>
  <si>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</si>
  <si>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</si>
  <si>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</si>
  <si>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</si>
  <si>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</si>
  <si>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</si>
  <si>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</si>
  <si>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</si>
  <si>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</si>
  <si>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</si>
  <si>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</si>
  <si>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</si>
  <si>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</si>
  <si>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</si>
  <si>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</si>
  <si>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</si>
  <si>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</si>
  <si>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</si>
  <si>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</si>
  <si>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</si>
  <si>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</si>
  <si>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27 May 2022</t>
  </si>
  <si>
    <t>27.05.2022</t>
  </si>
  <si>
    <t>28.05.2021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</si>
</sst>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1585235</v>
      </c>
      <c r="C11" s="67">
        <v>1892779</v>
      </c>
      <c r="D11" s="98">
        <f>IFERROR(((B11/C11)-1)*100,IF(B11+C11&lt;&gt;0,100,0))</f>
        <v>-16.24827832515048</v>
      </c>
      <c r="E11" s="67">
        <v>34780178</v>
      </c>
      <c r="F11" s="67">
        <v>33324818</v>
      </c>
      <c r="G11" s="98">
        <f>IFERROR(((E11/F11)-1)*100,IF(E11+F11&lt;&gt;0,100,0))</f>
        <v>4.367195643799171</v>
      </c>
    </row>
    <row r="12" spans="1:7" s="16" customFormat="1" ht="12" x14ac:dyDescent="0.2">
      <c r="A12" s="64" t="s">
        <v>9</v>
      </c>
      <c r="B12" s="67">
        <v>1538063.5079999999</v>
      </c>
      <c r="C12" s="67">
        <v>2496308.7459999998</v>
      </c>
      <c r="D12" s="98">
        <f>IFERROR(((B12/C12)-1)*100,IF(B12+C12&lt;&gt;0,100,0))</f>
        <v>-38.386487229813191</v>
      </c>
      <c r="E12" s="67">
        <v>34179888.137999997</v>
      </c>
      <c r="F12" s="67">
        <v>53803669.388999999</v>
      </c>
      <c r="G12" s="98">
        <f>IFERROR(((E12/F12)-1)*100,IF(E12+F12&lt;&gt;0,100,0))</f>
        <v>-36.472942224665495</v>
      </c>
    </row>
    <row r="13" spans="1:7" s="16" customFormat="1" ht="12" x14ac:dyDescent="0.2">
      <c r="A13" s="64" t="s">
        <v>10</v>
      </c>
      <c r="B13" s="67">
        <v>108118569.013289</v>
      </c>
      <c r="C13" s="67">
        <v>130251880.92582101</v>
      </c>
      <c r="D13" s="98">
        <f>IFERROR(((B13/C13)-1)*100,IF(B13+C13&lt;&gt;0,100,0))</f>
        <v>-16.992700416462327</v>
      </c>
      <c r="E13" s="67">
        <v>2532638398.0370498</v>
      </c>
      <c r="F13" s="67">
        <v>2314452620.37782</v>
      </c>
      <c r="G13" s="98">
        <f>IFERROR(((E13/F13)-1)*100,IF(E13+F13&lt;&gt;0,100,0))</f>
        <v>9.4271006344304631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360</v>
      </c>
      <c r="C16" s="67">
        <v>415</v>
      </c>
      <c r="D16" s="98">
        <f>IFERROR(((B16/C16)-1)*100,IF(B16+C16&lt;&gt;0,100,0))</f>
        <v>-13.253012048192769</v>
      </c>
      <c r="E16" s="67">
        <v>8136</v>
      </c>
      <c r="F16" s="67">
        <v>7001</v>
      </c>
      <c r="G16" s="98">
        <f>IFERROR(((E16/F16)-1)*100,IF(E16+F16&lt;&gt;0,100,0))</f>
        <v>16.21196971861163</v>
      </c>
    </row>
    <row r="17" spans="1:7" s="16" customFormat="1" ht="12" x14ac:dyDescent="0.2">
      <c r="A17" s="64" t="s">
        <v>9</v>
      </c>
      <c r="B17" s="67">
        <v>136200.125</v>
      </c>
      <c r="C17" s="67">
        <v>266168.745</v>
      </c>
      <c r="D17" s="98">
        <f>IFERROR(((B17/C17)-1)*100,IF(B17+C17&lt;&gt;0,100,0))</f>
        <v>-48.829407074072506</v>
      </c>
      <c r="E17" s="67">
        <v>3665511.1889999998</v>
      </c>
      <c r="F17" s="67">
        <v>5072606.5379999997</v>
      </c>
      <c r="G17" s="98">
        <f>IFERROR(((E17/F17)-1)*100,IF(E17+F17&lt;&gt;0,100,0))</f>
        <v>-27.739098991004774</v>
      </c>
    </row>
    <row r="18" spans="1:7" s="16" customFormat="1" ht="12" x14ac:dyDescent="0.2">
      <c r="A18" s="64" t="s">
        <v>10</v>
      </c>
      <c r="B18" s="67">
        <v>12155630.9219948</v>
      </c>
      <c r="C18" s="67">
        <v>12617029.250456</v>
      </c>
      <c r="D18" s="98">
        <f>IFERROR(((B18/C18)-1)*100,IF(B18+C18&lt;&gt;0,100,0))</f>
        <v>-3.6569490273990146</v>
      </c>
      <c r="E18" s="67">
        <v>238602775.36170101</v>
      </c>
      <c r="F18" s="67">
        <v>174608648.660164</v>
      </c>
      <c r="G18" s="98">
        <f>IFERROR(((E18/F18)-1)*100,IF(E18+F18&lt;&gt;0,100,0))</f>
        <v>36.650032625867809</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11138546.397360001</v>
      </c>
      <c r="C24" s="66">
        <v>25244948.293439999</v>
      </c>
      <c r="D24" s="65">
        <f>B24-C24</f>
        <v>-14106401.896079998</v>
      </c>
      <c r="E24" s="67">
        <v>411009999.47720999</v>
      </c>
      <c r="F24" s="67">
        <v>442833166.04816997</v>
      </c>
      <c r="G24" s="65">
        <f>E24-F24</f>
        <v>-31823166.570959985</v>
      </c>
    </row>
    <row r="25" spans="1:7" s="16" customFormat="1" ht="12" x14ac:dyDescent="0.2">
      <c r="A25" s="68" t="s">
        <v>15</v>
      </c>
      <c r="B25" s="66">
        <v>17115202.076129999</v>
      </c>
      <c r="C25" s="66">
        <v>29716776.555119999</v>
      </c>
      <c r="D25" s="65">
        <f>B25-C25</f>
        <v>-12601574.47899</v>
      </c>
      <c r="E25" s="67">
        <v>418988915.16527998</v>
      </c>
      <c r="F25" s="67">
        <v>459048791.85715997</v>
      </c>
      <c r="G25" s="65">
        <f>E25-F25</f>
        <v>-40059876.691879988</v>
      </c>
    </row>
    <row r="26" spans="1:7" s="28" customFormat="1" ht="12" x14ac:dyDescent="0.2">
      <c r="A26" s="69" t="s">
        <v>16</v>
      </c>
      <c r="B26" s="70">
        <f>B24-B25</f>
        <v>-5976655.6787699983</v>
      </c>
      <c r="C26" s="70">
        <f>C24-C25</f>
        <v>-4471828.2616799995</v>
      </c>
      <c r="D26" s="70"/>
      <c r="E26" s="70">
        <f>E24-E25</f>
        <v>-7978915.6880699992</v>
      </c>
      <c r="F26" s="70">
        <f>F24-F25</f>
        <v>-16215625.808990002</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70485.463895499997</v>
      </c>
      <c r="C33" s="132">
        <v>67554.859329350002</v>
      </c>
      <c r="D33" s="98">
        <f t="shared" ref="D33:D42" si="0">IFERROR(((B33/C33)-1)*100,IF(B33+C33&lt;&gt;0,100,0))</f>
        <v>4.338110678111895</v>
      </c>
      <c r="E33" s="64"/>
      <c r="F33" s="132">
        <v>70607.710000000006</v>
      </c>
      <c r="G33" s="132">
        <v>66820.039999999994</v>
      </c>
    </row>
    <row r="34" spans="1:7" s="16" customFormat="1" ht="12" x14ac:dyDescent="0.2">
      <c r="A34" s="64" t="s">
        <v>23</v>
      </c>
      <c r="B34" s="132">
        <v>78967.22468241</v>
      </c>
      <c r="C34" s="132">
        <v>75429.699549430006</v>
      </c>
      <c r="D34" s="98">
        <f t="shared" si="0"/>
        <v>4.6898306026816439</v>
      </c>
      <c r="E34" s="64"/>
      <c r="F34" s="132">
        <v>79107.149999999994</v>
      </c>
      <c r="G34" s="132">
        <v>75927.44</v>
      </c>
    </row>
    <row r="35" spans="1:7" s="16" customFormat="1" ht="12" x14ac:dyDescent="0.2">
      <c r="A35" s="64" t="s">
        <v>24</v>
      </c>
      <c r="B35" s="132">
        <v>68989.215138290005</v>
      </c>
      <c r="C35" s="132">
        <v>57759.620618690002</v>
      </c>
      <c r="D35" s="98">
        <f t="shared" si="0"/>
        <v>19.441946465912729</v>
      </c>
      <c r="E35" s="64"/>
      <c r="F35" s="132">
        <v>69259.789999999994</v>
      </c>
      <c r="G35" s="132">
        <v>66450.789999999994</v>
      </c>
    </row>
    <row r="36" spans="1:7" s="16" customFormat="1" ht="12" x14ac:dyDescent="0.2">
      <c r="A36" s="64" t="s">
        <v>25</v>
      </c>
      <c r="B36" s="132">
        <v>63882.80884433</v>
      </c>
      <c r="C36" s="132">
        <v>61345.48984604</v>
      </c>
      <c r="D36" s="98">
        <f t="shared" si="0"/>
        <v>4.1361133551267804</v>
      </c>
      <c r="E36" s="64"/>
      <c r="F36" s="132">
        <v>63994.16</v>
      </c>
      <c r="G36" s="132">
        <v>60344.32</v>
      </c>
    </row>
    <row r="37" spans="1:7" s="16" customFormat="1" ht="12" x14ac:dyDescent="0.2">
      <c r="A37" s="64" t="s">
        <v>79</v>
      </c>
      <c r="B37" s="132">
        <v>76948.216532199993</v>
      </c>
      <c r="C37" s="132">
        <v>66255.911601669999</v>
      </c>
      <c r="D37" s="98">
        <f t="shared" si="0"/>
        <v>16.137888185452852</v>
      </c>
      <c r="E37" s="64"/>
      <c r="F37" s="132">
        <v>77655.759999999995</v>
      </c>
      <c r="G37" s="132">
        <v>72529.06</v>
      </c>
    </row>
    <row r="38" spans="1:7" s="16" customFormat="1" ht="12" x14ac:dyDescent="0.2">
      <c r="A38" s="64" t="s">
        <v>26</v>
      </c>
      <c r="B38" s="132">
        <v>76114.758205940001</v>
      </c>
      <c r="C38" s="132">
        <v>87078.411452820001</v>
      </c>
      <c r="D38" s="98">
        <f t="shared" si="0"/>
        <v>-12.590552657038556</v>
      </c>
      <c r="E38" s="64"/>
      <c r="F38" s="132">
        <v>76257.820000000007</v>
      </c>
      <c r="G38" s="132">
        <v>71388.98</v>
      </c>
    </row>
    <row r="39" spans="1:7" s="16" customFormat="1" ht="12" x14ac:dyDescent="0.2">
      <c r="A39" s="64" t="s">
        <v>27</v>
      </c>
      <c r="B39" s="132">
        <v>16256.66343988</v>
      </c>
      <c r="C39" s="132">
        <v>13449.65009513</v>
      </c>
      <c r="D39" s="98">
        <f t="shared" si="0"/>
        <v>20.870530645004614</v>
      </c>
      <c r="E39" s="64"/>
      <c r="F39" s="132">
        <v>16306.77</v>
      </c>
      <c r="G39" s="132">
        <v>15399.88</v>
      </c>
    </row>
    <row r="40" spans="1:7" s="16" customFormat="1" ht="12" x14ac:dyDescent="0.2">
      <c r="A40" s="64" t="s">
        <v>28</v>
      </c>
      <c r="B40" s="132">
        <v>81397.605915549997</v>
      </c>
      <c r="C40" s="132">
        <v>84383.248028799993</v>
      </c>
      <c r="D40" s="98">
        <f t="shared" si="0"/>
        <v>-3.5381929269077128</v>
      </c>
      <c r="E40" s="64"/>
      <c r="F40" s="132">
        <v>81555.399999999994</v>
      </c>
      <c r="G40" s="132">
        <v>76599.710000000006</v>
      </c>
    </row>
    <row r="41" spans="1:7" s="16" customFormat="1" ht="12" x14ac:dyDescent="0.2">
      <c r="A41" s="64" t="s">
        <v>29</v>
      </c>
      <c r="B41" s="72"/>
      <c r="C41" s="72"/>
      <c r="D41" s="98">
        <f t="shared" si="0"/>
        <v>0</v>
      </c>
      <c r="E41" s="64"/>
      <c r="F41" s="72"/>
      <c r="G41" s="72"/>
    </row>
    <row r="42" spans="1:7" s="16" customFormat="1" ht="12" x14ac:dyDescent="0.2">
      <c r="A42" s="64" t="s">
        <v>78</v>
      </c>
      <c r="B42" s="132">
        <v>1291.1134465099999</v>
      </c>
      <c r="C42" s="132">
        <v>1185.2225696200001</v>
      </c>
      <c r="D42" s="98">
        <f t="shared" si="0"/>
        <v>8.9342609231572556</v>
      </c>
      <c r="E42" s="64"/>
      <c r="F42" s="132">
        <v>1324.58</v>
      </c>
      <c r="G42" s="132">
        <v>1276.98</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20478.736008583201</v>
      </c>
      <c r="D48" s="72"/>
      <c r="E48" s="133">
        <v>18949.501273865</v>
      </c>
      <c r="F48" s="72"/>
      <c r="G48" s="98">
        <f>IFERROR(((C48/E48)-1)*100,IF(C48+E48&lt;&gt;0,100,0))</f>
        <v>8.0700526764116312</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2299</v>
      </c>
      <c r="D54" s="75"/>
      <c r="E54" s="134">
        <v>943973</v>
      </c>
      <c r="F54" s="134">
        <v>102675933.70999999</v>
      </c>
      <c r="G54" s="134">
        <v>9533947.8239999991</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6050</v>
      </c>
      <c r="C68" s="66">
        <v>6675</v>
      </c>
      <c r="D68" s="98">
        <f>IFERROR(((B68/C68)-1)*100,IF(B68+C68&lt;&gt;0,100,0))</f>
        <v>-9.3632958801498134</v>
      </c>
      <c r="E68" s="66">
        <v>130532</v>
      </c>
      <c r="F68" s="66">
        <v>140397</v>
      </c>
      <c r="G68" s="98">
        <f>IFERROR(((E68/F68)-1)*100,IF(E68+F68&lt;&gt;0,100,0))</f>
        <v>-7.026503415315144</v>
      </c>
    </row>
    <row r="69" spans="1:7" s="16" customFormat="1" ht="12" x14ac:dyDescent="0.2">
      <c r="A69" s="79" t="s">
        <v>54</v>
      </c>
      <c r="B69" s="67">
        <v>211203614.37599999</v>
      </c>
      <c r="C69" s="66">
        <v>222773698.75299999</v>
      </c>
      <c r="D69" s="98">
        <f>IFERROR(((B69/C69)-1)*100,IF(B69+C69&lt;&gt;0,100,0))</f>
        <v>-5.193649179308335</v>
      </c>
      <c r="E69" s="66">
        <v>4074591090.2010002</v>
      </c>
      <c r="F69" s="66">
        <v>4504523695.8400002</v>
      </c>
      <c r="G69" s="98">
        <f>IFERROR(((E69/F69)-1)*100,IF(E69+F69&lt;&gt;0,100,0))</f>
        <v>-9.5444631812249057</v>
      </c>
    </row>
    <row r="70" spans="1:7" s="62" customFormat="1" ht="12" x14ac:dyDescent="0.2">
      <c r="A70" s="79" t="s">
        <v>55</v>
      </c>
      <c r="B70" s="67">
        <v>213087306.94198</v>
      </c>
      <c r="C70" s="66">
        <v>216949217.19262999</v>
      </c>
      <c r="D70" s="98">
        <f>IFERROR(((B70/C70)-1)*100,IF(B70+C70&lt;&gt;0,100,0))</f>
        <v>-1.7800987256944012</v>
      </c>
      <c r="E70" s="66">
        <v>3987407839.7077899</v>
      </c>
      <c r="F70" s="66">
        <v>4415412119.4240303</v>
      </c>
      <c r="G70" s="98">
        <f>IFERROR(((E70/F70)-1)*100,IF(E70+F70&lt;&gt;0,100,0))</f>
        <v>-9.6934163366855017</v>
      </c>
    </row>
    <row r="71" spans="1:7" s="16" customFormat="1" ht="12" x14ac:dyDescent="0.2">
      <c r="A71" s="79" t="s">
        <v>94</v>
      </c>
      <c r="B71" s="98">
        <f>IFERROR(B69/B68/1000,)</f>
        <v>34.909688326611573</v>
      </c>
      <c r="C71" s="98">
        <f>IFERROR(C69/C68/1000,)</f>
        <v>33.374336891835206</v>
      </c>
      <c r="D71" s="98">
        <f>IFERROR(((B71/C71)-1)*100,IF(B71+C71&lt;&gt;0,100,0))</f>
        <v>4.6003953269614817</v>
      </c>
      <c r="E71" s="98">
        <f>IFERROR(E69/E68/1000,)</f>
        <v>31.215265913346922</v>
      </c>
      <c r="F71" s="98">
        <f>IFERROR(F69/F68/1000,)</f>
        <v>32.084187666688031</v>
      </c>
      <c r="G71" s="98">
        <f>IFERROR(((E71/F71)-1)*100,IF(E71+F71&lt;&gt;0,100,0))</f>
        <v>-2.7082554259065139</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3023</v>
      </c>
      <c r="C74" s="66">
        <v>3179</v>
      </c>
      <c r="D74" s="98">
        <f>IFERROR(((B74/C74)-1)*100,IF(B74+C74&lt;&gt;0,100,0))</f>
        <v>-4.907203523120474</v>
      </c>
      <c r="E74" s="66">
        <v>56329</v>
      </c>
      <c r="F74" s="66">
        <v>59808</v>
      </c>
      <c r="G74" s="98">
        <f>IFERROR(((E74/F74)-1)*100,IF(E74+F74&lt;&gt;0,100,0))</f>
        <v>-5.8169475655430736</v>
      </c>
    </row>
    <row r="75" spans="1:7" s="16" customFormat="1" ht="12" x14ac:dyDescent="0.2">
      <c r="A75" s="79" t="s">
        <v>54</v>
      </c>
      <c r="B75" s="67">
        <v>508331348</v>
      </c>
      <c r="C75" s="66">
        <v>503886184.44</v>
      </c>
      <c r="D75" s="98">
        <f>IFERROR(((B75/C75)-1)*100,IF(B75+C75&lt;&gt;0,100,0))</f>
        <v>0.8821761138262163</v>
      </c>
      <c r="E75" s="66">
        <v>11061855464.98</v>
      </c>
      <c r="F75" s="66">
        <v>9188293097.5930004</v>
      </c>
      <c r="G75" s="98">
        <f>IFERROR(((E75/F75)-1)*100,IF(E75+F75&lt;&gt;0,100,0))</f>
        <v>20.390755361056168</v>
      </c>
    </row>
    <row r="76" spans="1:7" s="16" customFormat="1" ht="12" x14ac:dyDescent="0.2">
      <c r="A76" s="79" t="s">
        <v>55</v>
      </c>
      <c r="B76" s="67">
        <v>487437702.00378001</v>
      </c>
      <c r="C76" s="66">
        <v>488603455.10154998</v>
      </c>
      <c r="D76" s="98">
        <f>IFERROR(((B76/C76)-1)*100,IF(B76+C76&lt;&gt;0,100,0))</f>
        <v>-0.23858879539189193</v>
      </c>
      <c r="E76" s="66">
        <v>10467841483.280001</v>
      </c>
      <c r="F76" s="66">
        <v>8875368075.4410305</v>
      </c>
      <c r="G76" s="98">
        <f>IFERROR(((E76/F76)-1)*100,IF(E76+F76&lt;&gt;0,100,0))</f>
        <v>17.942618202455087</v>
      </c>
    </row>
    <row r="77" spans="1:7" s="16" customFormat="1" ht="12" x14ac:dyDescent="0.2">
      <c r="A77" s="79" t="s">
        <v>94</v>
      </c>
      <c r="B77" s="98">
        <f>IFERROR(B75/B74/1000,)</f>
        <v>168.15459741978168</v>
      </c>
      <c r="C77" s="98">
        <f>IFERROR(C75/C74/1000,)</f>
        <v>158.50461920100659</v>
      </c>
      <c r="D77" s="98">
        <f>IFERROR(((B77/C77)-1)*100,IF(B77+C77&lt;&gt;0,100,0))</f>
        <v>6.0881369056743573</v>
      </c>
      <c r="E77" s="98">
        <f>IFERROR(E75/E74/1000,)</f>
        <v>196.37940430293455</v>
      </c>
      <c r="F77" s="98">
        <f>IFERROR(F75/F74/1000,)</f>
        <v>153.62983376125268</v>
      </c>
      <c r="G77" s="98">
        <f>IFERROR(((E77/F77)-1)*100,IF(E77+F77&lt;&gt;0,100,0))</f>
        <v>27.826346937351065</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219</v>
      </c>
      <c r="C80" s="66">
        <v>136</v>
      </c>
      <c r="D80" s="98">
        <f>IFERROR(((B80/C80)-1)*100,IF(B80+C80&lt;&gt;0,100,0))</f>
        <v>61.029411764705884</v>
      </c>
      <c r="E80" s="66">
        <v>4050</v>
      </c>
      <c r="F80" s="66">
        <v>3573</v>
      </c>
      <c r="G80" s="98">
        <f>IFERROR(((E80/F80)-1)*100,IF(E80+F80&lt;&gt;0,100,0))</f>
        <v>13.350125944584379</v>
      </c>
    </row>
    <row r="81" spans="1:7" s="16" customFormat="1" ht="12" x14ac:dyDescent="0.2">
      <c r="A81" s="79" t="s">
        <v>54</v>
      </c>
      <c r="B81" s="67">
        <v>29392722.169</v>
      </c>
      <c r="C81" s="66">
        <v>15289167.256999999</v>
      </c>
      <c r="D81" s="98">
        <f>IFERROR(((B81/C81)-1)*100,IF(B81+C81&lt;&gt;0,100,0))</f>
        <v>92.245409281809131</v>
      </c>
      <c r="E81" s="66">
        <v>479065363.977</v>
      </c>
      <c r="F81" s="66">
        <v>310146915.85299999</v>
      </c>
      <c r="G81" s="98">
        <f>IFERROR(((E81/F81)-1)*100,IF(E81+F81&lt;&gt;0,100,0))</f>
        <v>54.464010277007603</v>
      </c>
    </row>
    <row r="82" spans="1:7" s="16" customFormat="1" ht="12" x14ac:dyDescent="0.2">
      <c r="A82" s="79" t="s">
        <v>55</v>
      </c>
      <c r="B82" s="67">
        <v>16381484.703300299</v>
      </c>
      <c r="C82" s="66">
        <v>6466803.7559001502</v>
      </c>
      <c r="D82" s="98">
        <f>IFERROR(((B82/C82)-1)*100,IF(B82+C82&lt;&gt;0,100,0))</f>
        <v>153.31655825111815</v>
      </c>
      <c r="E82" s="66">
        <v>220072981.61989599</v>
      </c>
      <c r="F82" s="66">
        <v>97830856.219019502</v>
      </c>
      <c r="G82" s="98">
        <f>IFERROR(((E82/F82)-1)*100,IF(E82+F82&lt;&gt;0,100,0))</f>
        <v>124.95252533332236</v>
      </c>
    </row>
    <row r="83" spans="1:7" s="32" customFormat="1" x14ac:dyDescent="0.2">
      <c r="A83" s="79" t="s">
        <v>94</v>
      </c>
      <c r="B83" s="98">
        <f>IFERROR(B81/B80/1000,)</f>
        <v>134.21334323744293</v>
      </c>
      <c r="C83" s="98">
        <f>IFERROR(C81/C80/1000,)</f>
        <v>112.42034747794118</v>
      </c>
      <c r="D83" s="98">
        <f>IFERROR(((B83/C83)-1)*100,IF(B83+C83&lt;&gt;0,100,0))</f>
        <v>19.385276996922563</v>
      </c>
      <c r="E83" s="98">
        <f>IFERROR(E81/E80/1000,)</f>
        <v>118.28774419185184</v>
      </c>
      <c r="F83" s="98">
        <f>IFERROR(F81/F80/1000,)</f>
        <v>86.802943143856695</v>
      </c>
      <c r="G83" s="98">
        <f>IFERROR(((E83/F83)-1)*100,IF(E83+F83&lt;&gt;0,100,0))</f>
        <v>36.27158239993782</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9292</v>
      </c>
      <c r="C86" s="64">
        <f>C68+C74+C80</f>
        <v>9990</v>
      </c>
      <c r="D86" s="98">
        <f>IFERROR(((B86/C86)-1)*100,IF(B86+C86&lt;&gt;0,100,0))</f>
        <v>-6.9869869869869872</v>
      </c>
      <c r="E86" s="64">
        <f>E68+E74+E80</f>
        <v>190911</v>
      </c>
      <c r="F86" s="64">
        <f>F68+F74+F80</f>
        <v>203778</v>
      </c>
      <c r="G86" s="98">
        <f>IFERROR(((E86/F86)-1)*100,IF(E86+F86&lt;&gt;0,100,0))</f>
        <v>-6.3142243029178813</v>
      </c>
    </row>
    <row r="87" spans="1:7" s="62" customFormat="1" ht="12" x14ac:dyDescent="0.2">
      <c r="A87" s="79" t="s">
        <v>54</v>
      </c>
      <c r="B87" s="64">
        <f t="shared" ref="B87:C87" si="1">B69+B75+B81</f>
        <v>748927684.54499996</v>
      </c>
      <c r="C87" s="64">
        <f t="shared" si="1"/>
        <v>741949050.44999993</v>
      </c>
      <c r="D87" s="98">
        <f>IFERROR(((B87/C87)-1)*100,IF(B87+C87&lt;&gt;0,100,0))</f>
        <v>0.9405813095612725</v>
      </c>
      <c r="E87" s="64">
        <f t="shared" ref="E87:F87" si="2">E69+E75+E81</f>
        <v>15615511919.157999</v>
      </c>
      <c r="F87" s="64">
        <f t="shared" si="2"/>
        <v>14002963709.286001</v>
      </c>
      <c r="G87" s="98">
        <f>IFERROR(((E87/F87)-1)*100,IF(E87+F87&lt;&gt;0,100,0))</f>
        <v>11.515763686530466</v>
      </c>
    </row>
    <row r="88" spans="1:7" s="62" customFormat="1" ht="12" x14ac:dyDescent="0.2">
      <c r="A88" s="79" t="s">
        <v>55</v>
      </c>
      <c r="B88" s="64">
        <f t="shared" ref="B88:C88" si="3">B70+B76+B82</f>
        <v>716906493.64906037</v>
      </c>
      <c r="C88" s="64">
        <f t="shared" si="3"/>
        <v>712019476.05008006</v>
      </c>
      <c r="D88" s="98">
        <f>IFERROR(((B88/C88)-1)*100,IF(B88+C88&lt;&gt;0,100,0))</f>
        <v>0.68636010156506444</v>
      </c>
      <c r="E88" s="64">
        <f t="shared" ref="E88:F88" si="4">E70+E76+E82</f>
        <v>14675322304.607687</v>
      </c>
      <c r="F88" s="64">
        <f t="shared" si="4"/>
        <v>13388611051.08408</v>
      </c>
      <c r="G88" s="98">
        <f>IFERROR(((E88/F88)-1)*100,IF(E88+F88&lt;&gt;0,100,0))</f>
        <v>9.6104909509595604</v>
      </c>
    </row>
    <row r="89" spans="1:7" s="63" customFormat="1" x14ac:dyDescent="0.2">
      <c r="A89" s="79" t="s">
        <v>95</v>
      </c>
      <c r="B89" s="98">
        <f>IFERROR((B75/B87)*100,IF(B75+B87&lt;&gt;0,100,0))</f>
        <v>67.874556981937346</v>
      </c>
      <c r="C89" s="98">
        <f>IFERROR((C75/C87)*100,IF(C75+C87&lt;&gt;0,100,0))</f>
        <v>67.913852593299723</v>
      </c>
      <c r="D89" s="98">
        <f>IFERROR(((B89/C89)-1)*100,IF(B89+C89&lt;&gt;0,100,0))</f>
        <v>-5.7860966300493644E-2</v>
      </c>
      <c r="E89" s="98">
        <f>IFERROR((E75/E87)*100,IF(E75+E87&lt;&gt;0,100,0))</f>
        <v>70.838890983834389</v>
      </c>
      <c r="F89" s="98">
        <f>IFERROR((F75/F87)*100,IF(F75+F87&lt;&gt;0,100,0))</f>
        <v>65.616774336848607</v>
      </c>
      <c r="G89" s="98">
        <f>IFERROR(((E89/F89)-1)*100,IF(E89+F89&lt;&gt;0,100,0))</f>
        <v>7.9585086279579276</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77482926.582000002</v>
      </c>
      <c r="C97" s="135">
        <v>87556710.385000005</v>
      </c>
      <c r="D97" s="65">
        <f>B97-C97</f>
        <v>-10073783.803000003</v>
      </c>
      <c r="E97" s="135">
        <v>1328023697.1340001</v>
      </c>
      <c r="F97" s="135">
        <v>1405992480.8940001</v>
      </c>
      <c r="G97" s="80">
        <f>E97-F97</f>
        <v>-77968783.75999999</v>
      </c>
    </row>
    <row r="98" spans="1:7" s="62" customFormat="1" ht="13.5" x14ac:dyDescent="0.2">
      <c r="A98" s="114" t="s">
        <v>88</v>
      </c>
      <c r="B98" s="66">
        <v>84505353.585999995</v>
      </c>
      <c r="C98" s="135">
        <v>69200966.613999993</v>
      </c>
      <c r="D98" s="65">
        <f>B98-C98</f>
        <v>15304386.972000003</v>
      </c>
      <c r="E98" s="135">
        <v>1305413873.5910001</v>
      </c>
      <c r="F98" s="135">
        <v>1363639655.7160001</v>
      </c>
      <c r="G98" s="80">
        <f>E98-F98</f>
        <v>-58225782.125</v>
      </c>
    </row>
    <row r="99" spans="1:7" s="62" customFormat="1" ht="12" x14ac:dyDescent="0.2">
      <c r="A99" s="115" t="s">
        <v>16</v>
      </c>
      <c r="B99" s="65">
        <f>B97-B98</f>
        <v>-7022427.0039999932</v>
      </c>
      <c r="C99" s="65">
        <f>C97-C98</f>
        <v>18355743.771000013</v>
      </c>
      <c r="D99" s="82"/>
      <c r="E99" s="65">
        <f>E97-E98</f>
        <v>22609823.542999983</v>
      </c>
      <c r="F99" s="82">
        <f>F97-F98</f>
        <v>42352825.177999973</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29085882.18</v>
      </c>
      <c r="C102" s="135">
        <v>25956596.215</v>
      </c>
      <c r="D102" s="65">
        <f>B102-C102</f>
        <v>3129285.9649999999</v>
      </c>
      <c r="E102" s="135">
        <v>495351065.54699999</v>
      </c>
      <c r="F102" s="135">
        <v>529848965.47299999</v>
      </c>
      <c r="G102" s="80">
        <f>E102-F102</f>
        <v>-34497899.925999999</v>
      </c>
    </row>
    <row r="103" spans="1:7" s="16" customFormat="1" ht="13.5" x14ac:dyDescent="0.2">
      <c r="A103" s="79" t="s">
        <v>88</v>
      </c>
      <c r="B103" s="66">
        <v>28359026.214000002</v>
      </c>
      <c r="C103" s="135">
        <v>22293844.486000001</v>
      </c>
      <c r="D103" s="65">
        <f>B103-C103</f>
        <v>6065181.7280000001</v>
      </c>
      <c r="E103" s="135">
        <v>560153179.03299999</v>
      </c>
      <c r="F103" s="135">
        <v>559132867.222</v>
      </c>
      <c r="G103" s="80">
        <f>E103-F103</f>
        <v>1020311.8109999895</v>
      </c>
    </row>
    <row r="104" spans="1:7" s="28" customFormat="1" ht="12" x14ac:dyDescent="0.2">
      <c r="A104" s="81" t="s">
        <v>16</v>
      </c>
      <c r="B104" s="65">
        <f>B102-B103</f>
        <v>726855.96599999815</v>
      </c>
      <c r="C104" s="65">
        <f>C102-C103</f>
        <v>3662751.7289999984</v>
      </c>
      <c r="D104" s="82"/>
      <c r="E104" s="65">
        <f>E102-E103</f>
        <v>-64802113.486000001</v>
      </c>
      <c r="F104" s="82">
        <f>F102-F103</f>
        <v>-29283901.749000013</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836.67580975292503</v>
      </c>
      <c r="C111" s="137">
        <v>785.61989876575399</v>
      </c>
      <c r="D111" s="98">
        <f>IFERROR(((B111/C111)-1)*100,IF(B111+C111&lt;&gt;0,100,0))</f>
        <v>6.4988057287477474</v>
      </c>
      <c r="E111" s="84"/>
      <c r="F111" s="136">
        <v>838.65980333144398</v>
      </c>
      <c r="G111" s="136">
        <v>834.60744496901305</v>
      </c>
    </row>
    <row r="112" spans="1:7" s="16" customFormat="1" ht="12" x14ac:dyDescent="0.2">
      <c r="A112" s="79" t="s">
        <v>50</v>
      </c>
      <c r="B112" s="136">
        <v>825.38727540181299</v>
      </c>
      <c r="C112" s="137">
        <v>775.92183942628799</v>
      </c>
      <c r="D112" s="98">
        <f>IFERROR(((B112/C112)-1)*100,IF(B112+C112&lt;&gt;0,100,0))</f>
        <v>6.3750539631800329</v>
      </c>
      <c r="E112" s="84"/>
      <c r="F112" s="136">
        <v>827.30714560174704</v>
      </c>
      <c r="G112" s="136">
        <v>823.29805435234096</v>
      </c>
    </row>
    <row r="113" spans="1:7" s="16" customFormat="1" ht="12" x14ac:dyDescent="0.2">
      <c r="A113" s="79" t="s">
        <v>51</v>
      </c>
      <c r="B113" s="136">
        <v>888.81290690865001</v>
      </c>
      <c r="C113" s="137">
        <v>826.61869492054996</v>
      </c>
      <c r="D113" s="98">
        <f>IFERROR(((B113/C113)-1)*100,IF(B113+C113&lt;&gt;0,100,0))</f>
        <v>7.5239300018586919</v>
      </c>
      <c r="E113" s="84"/>
      <c r="F113" s="136">
        <v>891.58752658856395</v>
      </c>
      <c r="G113" s="136">
        <v>887.24301245944605</v>
      </c>
    </row>
    <row r="114" spans="1:7" s="28" customFormat="1" ht="12" x14ac:dyDescent="0.2">
      <c r="A114" s="81" t="s">
        <v>52</v>
      </c>
      <c r="B114" s="85"/>
      <c r="C114" s="84"/>
      <c r="D114" s="86"/>
      <c r="E114" s="84"/>
      <c r="F114" s="71"/>
      <c r="G114" s="71"/>
    </row>
    <row r="115" spans="1:7" s="16" customFormat="1" ht="12" x14ac:dyDescent="0.2">
      <c r="A115" s="79" t="s">
        <v>56</v>
      </c>
      <c r="B115" s="136">
        <v>626.72174134523505</v>
      </c>
      <c r="C115" s="137">
        <v>597.186986854868</v>
      </c>
      <c r="D115" s="98">
        <f>IFERROR(((B115/C115)-1)*100,IF(B115+C115&lt;&gt;0,100,0))</f>
        <v>4.9456460272039982</v>
      </c>
      <c r="E115" s="84"/>
      <c r="F115" s="136">
        <v>626.73443249467198</v>
      </c>
      <c r="G115" s="136">
        <v>626.27254006124804</v>
      </c>
    </row>
    <row r="116" spans="1:7" s="16" customFormat="1" ht="12" x14ac:dyDescent="0.2">
      <c r="A116" s="79" t="s">
        <v>57</v>
      </c>
      <c r="B116" s="136">
        <v>821.72098232035603</v>
      </c>
      <c r="C116" s="137">
        <v>787.24286727597996</v>
      </c>
      <c r="D116" s="98">
        <f>IFERROR(((B116/C116)-1)*100,IF(B116+C116&lt;&gt;0,100,0))</f>
        <v>4.37960335717964</v>
      </c>
      <c r="E116" s="84"/>
      <c r="F116" s="136">
        <v>822.14259913365595</v>
      </c>
      <c r="G116" s="136">
        <v>820.460524289462</v>
      </c>
    </row>
    <row r="117" spans="1:7" s="16" customFormat="1" ht="12" x14ac:dyDescent="0.2">
      <c r="A117" s="79" t="s">
        <v>59</v>
      </c>
      <c r="B117" s="136">
        <v>942.37702051530596</v>
      </c>
      <c r="C117" s="137">
        <v>893.293855296012</v>
      </c>
      <c r="D117" s="98">
        <f>IFERROR(((B117/C117)-1)*100,IF(B117+C117&lt;&gt;0,100,0))</f>
        <v>5.4946269839759809</v>
      </c>
      <c r="E117" s="84"/>
      <c r="F117" s="136">
        <v>942.54171596926301</v>
      </c>
      <c r="G117" s="136">
        <v>939.900379324602</v>
      </c>
    </row>
    <row r="118" spans="1:7" s="16" customFormat="1" ht="12" x14ac:dyDescent="0.2">
      <c r="A118" s="79" t="s">
        <v>58</v>
      </c>
      <c r="B118" s="136">
        <v>901.74848458832503</v>
      </c>
      <c r="C118" s="137">
        <v>832.31084649096795</v>
      </c>
      <c r="D118" s="98">
        <f>IFERROR(((B118/C118)-1)*100,IF(B118+C118&lt;&gt;0,100,0))</f>
        <v>8.3427529978861834</v>
      </c>
      <c r="E118" s="84"/>
      <c r="F118" s="136">
        <v>906.51186313183996</v>
      </c>
      <c r="G118" s="136">
        <v>899.02462614728699</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7</v>
      </c>
      <c r="F126" s="66">
        <v>11</v>
      </c>
      <c r="G126" s="98">
        <f>IFERROR(((E126/F126)-1)*100,IF(E126+F126&lt;&gt;0,100,0))</f>
        <v>-36.363636363636367</v>
      </c>
    </row>
    <row r="127" spans="1:7" s="16" customFormat="1" ht="12" x14ac:dyDescent="0.2">
      <c r="A127" s="79" t="s">
        <v>72</v>
      </c>
      <c r="B127" s="67">
        <v>112</v>
      </c>
      <c r="C127" s="66">
        <v>128</v>
      </c>
      <c r="D127" s="98">
        <f>IFERROR(((B127/C127)-1)*100,IF(B127+C127&lt;&gt;0,100,0))</f>
        <v>-12.5</v>
      </c>
      <c r="E127" s="66">
        <v>5728</v>
      </c>
      <c r="F127" s="66">
        <v>5225</v>
      </c>
      <c r="G127" s="98">
        <f>IFERROR(((E127/F127)-1)*100,IF(E127+F127&lt;&gt;0,100,0))</f>
        <v>9.6267942583732058</v>
      </c>
    </row>
    <row r="128" spans="1:7" s="16" customFormat="1" ht="12" x14ac:dyDescent="0.2">
      <c r="A128" s="79" t="s">
        <v>74</v>
      </c>
      <c r="B128" s="67">
        <v>1</v>
      </c>
      <c r="C128" s="66">
        <v>4</v>
      </c>
      <c r="D128" s="98">
        <f>IFERROR(((B128/C128)-1)*100,IF(B128+C128&lt;&gt;0,100,0))</f>
        <v>-75</v>
      </c>
      <c r="E128" s="66">
        <v>172</v>
      </c>
      <c r="F128" s="66">
        <v>212</v>
      </c>
      <c r="G128" s="98">
        <f>IFERROR(((E128/F128)-1)*100,IF(E128+F128&lt;&gt;0,100,0))</f>
        <v>-18.867924528301884</v>
      </c>
    </row>
    <row r="129" spans="1:7" s="28" customFormat="1" ht="12" x14ac:dyDescent="0.2">
      <c r="A129" s="81" t="s">
        <v>34</v>
      </c>
      <c r="B129" s="82">
        <f>SUM(B126:B128)</f>
        <v>113</v>
      </c>
      <c r="C129" s="82">
        <f>SUM(C126:C128)</f>
        <v>132</v>
      </c>
      <c r="D129" s="98">
        <f>IFERROR(((B129/C129)-1)*100,IF(B129+C129&lt;&gt;0,100,0))</f>
        <v>-14.393939393939393</v>
      </c>
      <c r="E129" s="82">
        <f>SUM(E126:E128)</f>
        <v>5907</v>
      </c>
      <c r="F129" s="82">
        <f>SUM(F126:F128)</f>
        <v>5448</v>
      </c>
      <c r="G129" s="98">
        <f>IFERROR(((E129/F129)-1)*100,IF(E129+F129&lt;&gt;0,100,0))</f>
        <v>8.4251101321585864</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10</v>
      </c>
      <c r="C132" s="66">
        <v>21</v>
      </c>
      <c r="D132" s="98">
        <f>IFERROR(((B132/C132)-1)*100,IF(B132+C132&lt;&gt;0,100,0))</f>
        <v>-52.380952380952387</v>
      </c>
      <c r="E132" s="66">
        <v>334</v>
      </c>
      <c r="F132" s="66">
        <v>585</v>
      </c>
      <c r="G132" s="98">
        <f>IFERROR(((E132/F132)-1)*100,IF(E132+F132&lt;&gt;0,100,0))</f>
        <v>-42.90598290598291</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10</v>
      </c>
      <c r="C134" s="82">
        <f>SUM(C132:C133)</f>
        <v>21</v>
      </c>
      <c r="D134" s="98">
        <f>IFERROR(((B134/C134)-1)*100,IF(B134+C134&lt;&gt;0,100,0))</f>
        <v>-52.380952380952387</v>
      </c>
      <c r="E134" s="82">
        <f>SUM(E132:E133)</f>
        <v>334</v>
      </c>
      <c r="F134" s="82">
        <f>SUM(F132:F133)</f>
        <v>585</v>
      </c>
      <c r="G134" s="98">
        <f>IFERROR(((E134/F134)-1)*100,IF(E134+F134&lt;&gt;0,100,0))</f>
        <v>-42.90598290598291</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322</v>
      </c>
      <c r="F137" s="66">
        <v>80871</v>
      </c>
      <c r="G137" s="98">
        <f>IFERROR(((E137/F137)-1)*100,IF(E137+F137&lt;&gt;0,100,0))</f>
        <v>-99.601835021206611</v>
      </c>
    </row>
    <row r="138" spans="1:7" s="16" customFormat="1" ht="12" x14ac:dyDescent="0.2">
      <c r="A138" s="79" t="s">
        <v>72</v>
      </c>
      <c r="B138" s="67">
        <v>47455</v>
      </c>
      <c r="C138" s="66">
        <v>30332</v>
      </c>
      <c r="D138" s="98">
        <f>IFERROR(((B138/C138)-1)*100,IF(B138+C138&lt;&gt;0,100,0))</f>
        <v>56.451931953052892</v>
      </c>
      <c r="E138" s="66">
        <v>5750094</v>
      </c>
      <c r="F138" s="66">
        <v>5747736</v>
      </c>
      <c r="G138" s="98">
        <f>IFERROR(((E138/F138)-1)*100,IF(E138+F138&lt;&gt;0,100,0))</f>
        <v>4.1024848740445208E-2</v>
      </c>
    </row>
    <row r="139" spans="1:7" s="16" customFormat="1" ht="12" x14ac:dyDescent="0.2">
      <c r="A139" s="79" t="s">
        <v>74</v>
      </c>
      <c r="B139" s="67">
        <v>3</v>
      </c>
      <c r="C139" s="66">
        <v>8</v>
      </c>
      <c r="D139" s="98">
        <f>IFERROR(((B139/C139)-1)*100,IF(B139+C139&lt;&gt;0,100,0))</f>
        <v>-62.5</v>
      </c>
      <c r="E139" s="66">
        <v>7615</v>
      </c>
      <c r="F139" s="66">
        <v>9677</v>
      </c>
      <c r="G139" s="98">
        <f>IFERROR(((E139/F139)-1)*100,IF(E139+F139&lt;&gt;0,100,0))</f>
        <v>-21.308256691123283</v>
      </c>
    </row>
    <row r="140" spans="1:7" s="16" customFormat="1" ht="12" x14ac:dyDescent="0.2">
      <c r="A140" s="81" t="s">
        <v>34</v>
      </c>
      <c r="B140" s="82">
        <f>SUM(B137:B139)</f>
        <v>47458</v>
      </c>
      <c r="C140" s="82">
        <f>SUM(C137:C139)</f>
        <v>30340</v>
      </c>
      <c r="D140" s="98">
        <f>IFERROR(((B140/C140)-1)*100,IF(B140+C140&lt;&gt;0,100,0))</f>
        <v>56.420566908371782</v>
      </c>
      <c r="E140" s="82">
        <f>SUM(E137:E139)</f>
        <v>5758031</v>
      </c>
      <c r="F140" s="82">
        <f>SUM(F137:F139)</f>
        <v>5838284</v>
      </c>
      <c r="G140" s="98">
        <f>IFERROR(((E140/F140)-1)*100,IF(E140+F140&lt;&gt;0,100,0))</f>
        <v>-1.3745991116567824</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9070</v>
      </c>
      <c r="C143" s="66">
        <v>9657</v>
      </c>
      <c r="D143" s="98">
        <f>IFERROR(((B143/C143)-1)*100,)</f>
        <v>-6.0784922853888368</v>
      </c>
      <c r="E143" s="66">
        <v>226957</v>
      </c>
      <c r="F143" s="66">
        <v>285653</v>
      </c>
      <c r="G143" s="98">
        <f>IFERROR(((E143/F143)-1)*100,)</f>
        <v>-20.548007547618962</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9070</v>
      </c>
      <c r="C145" s="82">
        <f>SUM(C143:C144)</f>
        <v>9657</v>
      </c>
      <c r="D145" s="98">
        <f>IFERROR(((B145/C145)-1)*100,)</f>
        <v>-6.0784922853888368</v>
      </c>
      <c r="E145" s="82">
        <f>SUM(E143:E144)</f>
        <v>226957</v>
      </c>
      <c r="F145" s="82">
        <f>SUM(F143:F144)</f>
        <v>285653</v>
      </c>
      <c r="G145" s="98">
        <f>IFERROR(((E145/F145)-1)*100,)</f>
        <v>-20.548007547618962</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7543.4970000000003</v>
      </c>
      <c r="F148" s="66">
        <v>1932016.6625000001</v>
      </c>
      <c r="G148" s="98">
        <f>IFERROR(((E148/F148)-1)*100,IF(E148+F148&lt;&gt;0,100,0))</f>
        <v>-99.609553212121952</v>
      </c>
    </row>
    <row r="149" spans="1:7" s="32" customFormat="1" x14ac:dyDescent="0.2">
      <c r="A149" s="79" t="s">
        <v>72</v>
      </c>
      <c r="B149" s="67">
        <v>4024696.7749299998</v>
      </c>
      <c r="C149" s="66">
        <v>2821721.2191400002</v>
      </c>
      <c r="D149" s="98">
        <f>IFERROR(((B149/C149)-1)*100,IF(B149+C149&lt;&gt;0,100,0))</f>
        <v>42.632686306149004</v>
      </c>
      <c r="E149" s="66">
        <v>531661250.59065998</v>
      </c>
      <c r="F149" s="66">
        <v>539547733.43825996</v>
      </c>
      <c r="G149" s="98">
        <f>IFERROR(((E149/F149)-1)*100,IF(E149+F149&lt;&gt;0,100,0))</f>
        <v>-1.4616839917653834</v>
      </c>
    </row>
    <row r="150" spans="1:7" s="32" customFormat="1" x14ac:dyDescent="0.2">
      <c r="A150" s="79" t="s">
        <v>74</v>
      </c>
      <c r="B150" s="67">
        <v>25246.47</v>
      </c>
      <c r="C150" s="66">
        <v>38052.519999999997</v>
      </c>
      <c r="D150" s="98">
        <f>IFERROR(((B150/C150)-1)*100,IF(B150+C150&lt;&gt;0,100,0))</f>
        <v>-33.653618735368894</v>
      </c>
      <c r="E150" s="66">
        <v>51442977.159999996</v>
      </c>
      <c r="F150" s="66">
        <v>52127404.539999999</v>
      </c>
      <c r="G150" s="98">
        <f>IFERROR(((E150/F150)-1)*100,IF(E150+F150&lt;&gt;0,100,0))</f>
        <v>-1.3129895609416131</v>
      </c>
    </row>
    <row r="151" spans="1:7" s="16" customFormat="1" ht="12" x14ac:dyDescent="0.2">
      <c r="A151" s="81" t="s">
        <v>34</v>
      </c>
      <c r="B151" s="82">
        <f>SUM(B148:B150)</f>
        <v>4049943.24493</v>
      </c>
      <c r="C151" s="82">
        <f>SUM(C148:C150)</f>
        <v>2859773.7391400002</v>
      </c>
      <c r="D151" s="98">
        <f>IFERROR(((B151/C151)-1)*100,IF(B151+C151&lt;&gt;0,100,0))</f>
        <v>41.617610844552729</v>
      </c>
      <c r="E151" s="82">
        <f>SUM(E148:E150)</f>
        <v>583111771.24765992</v>
      </c>
      <c r="F151" s="82">
        <f>SUM(F148:F150)</f>
        <v>593607154.64075994</v>
      </c>
      <c r="G151" s="98">
        <f>IFERROR(((E151/F151)-1)*100,IF(E151+F151&lt;&gt;0,100,0))</f>
        <v>-1.7680688837808267</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8942.98</v>
      </c>
      <c r="C154" s="66">
        <v>30192.610499999999</v>
      </c>
      <c r="D154" s="98">
        <f>IFERROR(((B154/C154)-1)*100,IF(B154+C154&lt;&gt;0,100,0))</f>
        <v>-70.380235918984212</v>
      </c>
      <c r="E154" s="66">
        <v>367275.67164000002</v>
      </c>
      <c r="F154" s="66">
        <v>536802.71733000001</v>
      </c>
      <c r="G154" s="98">
        <f>IFERROR(((E154/F154)-1)*100,IF(E154+F154&lt;&gt;0,100,0))</f>
        <v>-31.580884413776744</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8942.98</v>
      </c>
      <c r="C156" s="82">
        <f>SUM(C154:C155)</f>
        <v>30192.610499999999</v>
      </c>
      <c r="D156" s="98">
        <f>IFERROR(((B156/C156)-1)*100,IF(B156+C156&lt;&gt;0,100,0))</f>
        <v>-70.380235918984212</v>
      </c>
      <c r="E156" s="82">
        <f>SUM(E154:E155)</f>
        <v>367275.67164000002</v>
      </c>
      <c r="F156" s="82">
        <f>SUM(F154:F155)</f>
        <v>536802.71733000001</v>
      </c>
      <c r="G156" s="98">
        <f>IFERROR(((E156/F156)-1)*100,IF(E156+F156&lt;&gt;0,100,0))</f>
        <v>-31.580884413776744</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315</v>
      </c>
      <c r="C159" s="66">
        <v>30471</v>
      </c>
      <c r="D159" s="98">
        <f>IFERROR(((B159/C159)-1)*100,IF(B159+C159&lt;&gt;0,100,0))</f>
        <v>-98.966230186078562</v>
      </c>
      <c r="E159" s="78"/>
      <c r="F159" s="78"/>
      <c r="G159" s="65"/>
    </row>
    <row r="160" spans="1:7" s="16" customFormat="1" ht="12" x14ac:dyDescent="0.2">
      <c r="A160" s="79" t="s">
        <v>72</v>
      </c>
      <c r="B160" s="67">
        <v>1196898</v>
      </c>
      <c r="C160" s="66">
        <v>991603</v>
      </c>
      <c r="D160" s="98">
        <f>IFERROR(((B160/C160)-1)*100,IF(B160+C160&lt;&gt;0,100,0))</f>
        <v>20.703345996331191</v>
      </c>
      <c r="E160" s="78"/>
      <c r="F160" s="78"/>
      <c r="G160" s="65"/>
    </row>
    <row r="161" spans="1:7" s="16" customFormat="1" ht="12" x14ac:dyDescent="0.2">
      <c r="A161" s="79" t="s">
        <v>74</v>
      </c>
      <c r="B161" s="67">
        <v>2023</v>
      </c>
      <c r="C161" s="66">
        <v>1714</v>
      </c>
      <c r="D161" s="98">
        <f>IFERROR(((B161/C161)-1)*100,IF(B161+C161&lt;&gt;0,100,0))</f>
        <v>18.028004667444563</v>
      </c>
      <c r="E161" s="78"/>
      <c r="F161" s="78"/>
      <c r="G161" s="65"/>
    </row>
    <row r="162" spans="1:7" s="28" customFormat="1" ht="12" x14ac:dyDescent="0.2">
      <c r="A162" s="81" t="s">
        <v>34</v>
      </c>
      <c r="B162" s="82">
        <f>SUM(B159:B161)</f>
        <v>1199236</v>
      </c>
      <c r="C162" s="82">
        <f>SUM(C159:C161)</f>
        <v>1023788</v>
      </c>
      <c r="D162" s="98">
        <f>IFERROR(((B162/C162)-1)*100,IF(B162+C162&lt;&gt;0,100,0))</f>
        <v>17.137141673862178</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103702</v>
      </c>
      <c r="C165" s="66">
        <v>108556</v>
      </c>
      <c r="D165" s="98">
        <f>IFERROR(((B165/C165)-1)*100,IF(B165+C165&lt;&gt;0,100,0))</f>
        <v>-4.47142488669442</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103702</v>
      </c>
      <c r="C167" s="82">
        <f>SUM(C165:C166)</f>
        <v>108556</v>
      </c>
      <c r="D167" s="98">
        <f>IFERROR(((B167/C167)-1)*100,IF(B167+C167&lt;&gt;0,100,0))</f>
        <v>-4.47142488669442</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10504</v>
      </c>
      <c r="C175" s="113">
        <v>7740</v>
      </c>
      <c r="D175" s="111">
        <f>IFERROR(((B175/C175)-1)*100,IF(B175+C175&lt;&gt;0,100,0))</f>
        <v>35.71059431524548</v>
      </c>
      <c r="E175" s="113">
        <v>188589</v>
      </c>
      <c r="F175" s="113">
        <v>182102</v>
      </c>
      <c r="G175" s="111">
        <f>IFERROR(((E175/F175)-1)*100,IF(E175+F175&lt;&gt;0,100,0))</f>
        <v>3.5622892664550543</v>
      </c>
    </row>
    <row r="176" spans="1:7" x14ac:dyDescent="0.2">
      <c r="A176" s="101" t="s">
        <v>32</v>
      </c>
      <c r="B176" s="112">
        <v>65232</v>
      </c>
      <c r="C176" s="113">
        <v>59705</v>
      </c>
      <c r="D176" s="111">
        <f t="shared" ref="D176:D178" si="5">IFERROR(((B176/C176)-1)*100,IF(B176+C176&lt;&gt;0,100,0))</f>
        <v>9.2571811406079831</v>
      </c>
      <c r="E176" s="113">
        <v>1245984</v>
      </c>
      <c r="F176" s="113">
        <v>1280680</v>
      </c>
      <c r="G176" s="111">
        <f>IFERROR(((E176/F176)-1)*100,IF(E176+F176&lt;&gt;0,100,0))</f>
        <v>-2.7091857450729284</v>
      </c>
    </row>
    <row r="177" spans="1:7" x14ac:dyDescent="0.2">
      <c r="A177" s="101" t="s">
        <v>92</v>
      </c>
      <c r="B177" s="112">
        <v>30498974</v>
      </c>
      <c r="C177" s="113">
        <v>19430786</v>
      </c>
      <c r="D177" s="111">
        <f t="shared" si="5"/>
        <v>56.962121861668379</v>
      </c>
      <c r="E177" s="113">
        <v>501833347</v>
      </c>
      <c r="F177" s="113">
        <v>419027844</v>
      </c>
      <c r="G177" s="111">
        <f>IFERROR(((E177/F177)-1)*100,IF(E177+F177&lt;&gt;0,100,0))</f>
        <v>19.761336671459961</v>
      </c>
    </row>
    <row r="178" spans="1:7" x14ac:dyDescent="0.2">
      <c r="A178" s="101" t="s">
        <v>93</v>
      </c>
      <c r="B178" s="112">
        <v>112220</v>
      </c>
      <c r="C178" s="113">
        <v>128776</v>
      </c>
      <c r="D178" s="111">
        <f t="shared" si="5"/>
        <v>-12.856432875691127</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289</v>
      </c>
      <c r="C181" s="113">
        <v>773</v>
      </c>
      <c r="D181" s="111">
        <f t="shared" ref="D181:D184" si="6">IFERROR(((B181/C181)-1)*100,IF(B181+C181&lt;&gt;0,100,0))</f>
        <v>-62.613195342820184</v>
      </c>
      <c r="E181" s="113">
        <v>8712</v>
      </c>
      <c r="F181" s="113">
        <v>9240</v>
      </c>
      <c r="G181" s="111">
        <f t="shared" ref="G181" si="7">IFERROR(((E181/F181)-1)*100,IF(E181+F181&lt;&gt;0,100,0))</f>
        <v>-5.7142857142857162</v>
      </c>
    </row>
    <row r="182" spans="1:7" x14ac:dyDescent="0.2">
      <c r="A182" s="101" t="s">
        <v>32</v>
      </c>
      <c r="B182" s="112">
        <v>2122</v>
      </c>
      <c r="C182" s="113">
        <v>7125</v>
      </c>
      <c r="D182" s="111">
        <f t="shared" si="6"/>
        <v>-70.217543859649126</v>
      </c>
      <c r="E182" s="113">
        <v>121110</v>
      </c>
      <c r="F182" s="113">
        <v>121447</v>
      </c>
      <c r="G182" s="111">
        <f t="shared" ref="G182" si="8">IFERROR(((E182/F182)-1)*100,IF(E182+F182&lt;&gt;0,100,0))</f>
        <v>-0.27748729898638969</v>
      </c>
    </row>
    <row r="183" spans="1:7" x14ac:dyDescent="0.2">
      <c r="A183" s="101" t="s">
        <v>92</v>
      </c>
      <c r="B183" s="112">
        <v>39954</v>
      </c>
      <c r="C183" s="113">
        <v>286187</v>
      </c>
      <c r="D183" s="111">
        <f t="shared" si="6"/>
        <v>-86.039198146666337</v>
      </c>
      <c r="E183" s="113">
        <v>2595210</v>
      </c>
      <c r="F183" s="113">
        <v>2637996</v>
      </c>
      <c r="G183" s="111">
        <f t="shared" ref="G183" si="9">IFERROR(((E183/F183)-1)*100,IF(E183+F183&lt;&gt;0,100,0))</f>
        <v>-1.6219129975936331</v>
      </c>
    </row>
    <row r="184" spans="1:7" x14ac:dyDescent="0.2">
      <c r="A184" s="101" t="s">
        <v>93</v>
      </c>
      <c r="B184" s="112">
        <v>44327</v>
      </c>
      <c r="C184" s="113">
        <v>59513</v>
      </c>
      <c r="D184" s="111">
        <f t="shared" si="6"/>
        <v>-25.517113907885669</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2022-05-30T07:15:31Z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