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D629E3C7-BCE0-43DF-8BAC-0C0A240C1811}" xr6:coauthVersionLast="47" xr6:coauthVersionMax="47" xr10:uidLastSave="{00000000-0000-0000-0000-000000000000}"/>
  <bookViews>
    <workbookView xWindow="2850" yWindow="285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<sst xmlns="http://schemas.openxmlformats.org/spreadsheetml/2006/main" count="270" uniqueCount="102">
  <si>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</si>
  <si>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</si>
  <si>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</si>
  <si>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</si>
  <si>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</si>
  <si>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</si>
  <si>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</si>
  <si>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</si>
  <si>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</si>
  <si>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</si>
  <si>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</si>
  <si>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</si>
  <si>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</si>
  <si>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</si>
  <si>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</si>
  <si>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</si>
  <si>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</si>
  <si>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</si>
  <si>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</si>
  <si>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</si>
  <si>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</si>
  <si>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</si>
  <si>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</si>
  <si>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</si>
  <si>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</si>
  <si>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</si>
  <si>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</si>
  <si>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</si>
  <si>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</si>
  <si>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</si>
  <si>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</si>
  <si>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</si>
  <si>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</si>
  <si>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</si>
  <si>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</si>
  <si>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</si>
  <si>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</si>
  <si>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</si>
  <si>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</si>
  <si>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</si>
  <si>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</si>
  <si>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</si>
  <si>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</si>
  <si>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</si>
  <si>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</si>
  <si>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</si>
  <si>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</si>
  <si>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</si>
  <si>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</si>
  <si>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</si>
  <si>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</si>
  <si>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</si>
  <si>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</si>
  <si>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</si>
  <si>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</si>
  <si>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</si>
  <si>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</si>
  <si>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</si>
  <si>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</si>
  <si>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</si>
  <si>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</si>
  <si>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</si>
  <si>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</si>
  <si>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</si>
  <si>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</si>
  <si>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</si>
  <si>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</si>
  <si>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</si>
  <si>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</si>
  <si>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</si>
  <si>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</si>
  <si>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</si>
  <si>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</si>
  <si>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</si>
  <si>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</si>
  <si>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</si>
  <si>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</si>
  <si>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</si>
  <si>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</si>
  <si>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</si>
  <si>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</si>
  <si>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</si>
  <si>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</si>
  <si>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</si>
  <si>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</si>
  <si>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</si>
  <si>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</si>
  <si>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</si>
  <si>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</si>
  <si>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</si>
  <si>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</si>
  <si>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</si>
  <si>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</si>
  <si>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</si>
  <si>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</si>
  <si>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</si>
  <si>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</si>
  <si>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</si>
  <si>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</si>
  <si>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17 June 2022</t>
  </si>
  <si>
    <t>17.06.2022</t>
  </si>
  <si>
    <t>18.06.2021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</si>
</sst>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7">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1487025</v>
      </c>
      <c r="C11" s="67">
        <v>1502725</v>
      </c>
      <c r="D11" s="98">
        <f>IFERROR(((B11/C11)-1)*100,IF(B11+C11&lt;&gt;0,100,0))</f>
        <v>-1.0447686702490522</v>
      </c>
      <c r="E11" s="67">
        <v>39276794</v>
      </c>
      <c r="F11" s="67">
        <v>37881014</v>
      </c>
      <c r="G11" s="98">
        <f>IFERROR(((E11/F11)-1)*100,IF(E11+F11&lt;&gt;0,100,0))</f>
        <v>3.6846426550250166</v>
      </c>
    </row>
    <row r="12" spans="1:7" s="16" customFormat="1" ht="12" x14ac:dyDescent="0.2">
      <c r="A12" s="64" t="s">
        <v>9</v>
      </c>
      <c r="B12" s="67">
        <v>1939074.4850000001</v>
      </c>
      <c r="C12" s="67">
        <v>1919586.85</v>
      </c>
      <c r="D12" s="98">
        <f>IFERROR(((B12/C12)-1)*100,IF(B12+C12&lt;&gt;0,100,0))</f>
        <v>1.0151994425258826</v>
      </c>
      <c r="E12" s="67">
        <v>39239077.538000003</v>
      </c>
      <c r="F12" s="67">
        <v>60001491.814999998</v>
      </c>
      <c r="G12" s="98">
        <f>IFERROR(((E12/F12)-1)*100,IF(E12+F12&lt;&gt;0,100,0))</f>
        <v>-34.603163436362294</v>
      </c>
    </row>
    <row r="13" spans="1:7" s="16" customFormat="1" ht="12" x14ac:dyDescent="0.2">
      <c r="A13" s="64" t="s">
        <v>10</v>
      </c>
      <c r="B13" s="67">
        <v>149347154.80497301</v>
      </c>
      <c r="C13" s="67">
        <v>156311938.085958</v>
      </c>
      <c r="D13" s="98">
        <f>IFERROR(((B13/C13)-1)*100,IF(B13+C13&lt;&gt;0,100,0))</f>
        <v>-4.4556950456048794</v>
      </c>
      <c r="E13" s="67">
        <v>2906280706.8783798</v>
      </c>
      <c r="F13" s="67">
        <v>2647345298.4465199</v>
      </c>
      <c r="G13" s="98">
        <f>IFERROR(((E13/F13)-1)*100,IF(E13+F13&lt;&gt;0,100,0))</f>
        <v>9.780945786853156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336</v>
      </c>
      <c r="C16" s="67">
        <v>300</v>
      </c>
      <c r="D16" s="98">
        <f>IFERROR(((B16/C16)-1)*100,IF(B16+C16&lt;&gt;0,100,0))</f>
        <v>12.000000000000011</v>
      </c>
      <c r="E16" s="67">
        <v>9336</v>
      </c>
      <c r="F16" s="67">
        <v>8059</v>
      </c>
      <c r="G16" s="98">
        <f>IFERROR(((E16/F16)-1)*100,IF(E16+F16&lt;&gt;0,100,0))</f>
        <v>15.84563841667701</v>
      </c>
    </row>
    <row r="17" spans="1:7" s="16" customFormat="1" ht="12" x14ac:dyDescent="0.2">
      <c r="A17" s="64" t="s">
        <v>9</v>
      </c>
      <c r="B17" s="67">
        <v>105539.16</v>
      </c>
      <c r="C17" s="67">
        <v>153533.04699999999</v>
      </c>
      <c r="D17" s="98">
        <f>IFERROR(((B17/C17)-1)*100,IF(B17+C17&lt;&gt;0,100,0))</f>
        <v>-31.259646009630735</v>
      </c>
      <c r="E17" s="67">
        <v>4075823.1090000002</v>
      </c>
      <c r="F17" s="67">
        <v>5546289.0750000002</v>
      </c>
      <c r="G17" s="98">
        <f>IFERROR(((E17/F17)-1)*100,IF(E17+F17&lt;&gt;0,100,0))</f>
        <v>-26.512609532527833</v>
      </c>
    </row>
    <row r="18" spans="1:7" s="16" customFormat="1" ht="12" x14ac:dyDescent="0.2">
      <c r="A18" s="64" t="s">
        <v>10</v>
      </c>
      <c r="B18" s="67">
        <v>16693413.829577999</v>
      </c>
      <c r="C18" s="67">
        <v>7544885.7197383102</v>
      </c>
      <c r="D18" s="98">
        <f>IFERROR(((B18/C18)-1)*100,IF(B18+C18&lt;&gt;0,100,0))</f>
        <v>121.25469423487836</v>
      </c>
      <c r="E18" s="67">
        <v>272399661.94282699</v>
      </c>
      <c r="F18" s="67">
        <v>193851254.68746701</v>
      </c>
      <c r="G18" s="98">
        <f>IFERROR(((E18/F18)-1)*100,IF(E18+F18&lt;&gt;0,100,0))</f>
        <v>40.519937506722961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15021075.484519999</v>
      </c>
      <c r="C24" s="66">
        <v>14944096.926449999</v>
      </c>
      <c r="D24" s="65">
        <f>B24-C24</f>
        <v>76978.558070000261</v>
      </c>
      <c r="E24" s="67">
        <v>468428115.56971002</v>
      </c>
      <c r="F24" s="67">
        <v>488907737.48205</v>
      </c>
      <c r="G24" s="65">
        <f>E24-F24</f>
        <v>-20479621.912339985</v>
      </c>
    </row>
    <row r="25" spans="1:7" s="16" customFormat="1" ht="12" x14ac:dyDescent="0.2">
      <c r="A25" s="68" t="s">
        <v>15</v>
      </c>
      <c r="B25" s="66">
        <v>24034334.533270001</v>
      </c>
      <c r="C25" s="66">
        <v>25032077.693489999</v>
      </c>
      <c r="D25" s="65">
        <f>B25-C25</f>
        <v>-997743.16021999717</v>
      </c>
      <c r="E25" s="67">
        <v>486029035.76409</v>
      </c>
      <c r="F25" s="67">
        <v>519017862.95600998</v>
      </c>
      <c r="G25" s="65">
        <f>E25-F25</f>
        <v>-32988827.191919982</v>
      </c>
    </row>
    <row r="26" spans="1:7" s="28" customFormat="1" ht="12" x14ac:dyDescent="0.2">
      <c r="A26" s="69" t="s">
        <v>16</v>
      </c>
      <c r="B26" s="70">
        <f>B24-B25</f>
        <v>-9013259.0487500019</v>
      </c>
      <c r="C26" s="70">
        <f>C24-C25</f>
        <v>-10087980.767039999</v>
      </c>
      <c r="D26" s="70"/>
      <c r="E26" s="70">
        <f>E24-E25</f>
        <v>-17600920.194379985</v>
      </c>
      <c r="F26" s="70">
        <f>F24-F25</f>
        <v>-30110125.473959982</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65390.882680150004</v>
      </c>
      <c r="C33" s="132">
        <v>65635.231297780003</v>
      </c>
      <c r="D33" s="98">
        <f t="shared" ref="D33:D42" si="0">IFERROR(((B33/C33)-1)*100,IF(B33+C33&lt;&gt;0,100,0))</f>
        <v>-0.37228270975601108</v>
      </c>
      <c r="E33" s="64"/>
      <c r="F33" s="132">
        <v>67803.509999999995</v>
      </c>
      <c r="G33" s="132">
        <v>65225.95</v>
      </c>
    </row>
    <row r="34" spans="1:7" s="16" customFormat="1" ht="12" x14ac:dyDescent="0.2">
      <c r="A34" s="64" t="s">
        <v>23</v>
      </c>
      <c r="B34" s="132">
        <v>73924.806882839999</v>
      </c>
      <c r="C34" s="132">
        <v>73475.583229230004</v>
      </c>
      <c r="D34" s="98">
        <f t="shared" si="0"/>
        <v>0.61139174929514262</v>
      </c>
      <c r="E34" s="64"/>
      <c r="F34" s="132">
        <v>75749.25</v>
      </c>
      <c r="G34" s="132">
        <v>73285.429999999993</v>
      </c>
    </row>
    <row r="35" spans="1:7" s="16" customFormat="1" ht="12" x14ac:dyDescent="0.2">
      <c r="A35" s="64" t="s">
        <v>24</v>
      </c>
      <c r="B35" s="132">
        <v>65744.420499979999</v>
      </c>
      <c r="C35" s="132">
        <v>57705.487125489999</v>
      </c>
      <c r="D35" s="98">
        <f t="shared" si="0"/>
        <v>13.930968743072958</v>
      </c>
      <c r="E35" s="64"/>
      <c r="F35" s="132">
        <v>68105.179999999993</v>
      </c>
      <c r="G35" s="132">
        <v>65069.65</v>
      </c>
    </row>
    <row r="36" spans="1:7" s="16" customFormat="1" ht="12" x14ac:dyDescent="0.2">
      <c r="A36" s="64" t="s">
        <v>25</v>
      </c>
      <c r="B36" s="132">
        <v>59082.868095470003</v>
      </c>
      <c r="C36" s="132">
        <v>59503.872896100002</v>
      </c>
      <c r="D36" s="98">
        <f t="shared" si="0"/>
        <v>-0.70752504020220597</v>
      </c>
      <c r="E36" s="64"/>
      <c r="F36" s="132">
        <v>61424.17</v>
      </c>
      <c r="G36" s="132">
        <v>58981.37</v>
      </c>
    </row>
    <row r="37" spans="1:7" s="16" customFormat="1" ht="12" x14ac:dyDescent="0.2">
      <c r="A37" s="64" t="s">
        <v>79</v>
      </c>
      <c r="B37" s="132">
        <v>67489.205594059997</v>
      </c>
      <c r="C37" s="132">
        <v>60958.08797642</v>
      </c>
      <c r="D37" s="98">
        <f t="shared" si="0"/>
        <v>10.71411166991718</v>
      </c>
      <c r="E37" s="64"/>
      <c r="F37" s="132">
        <v>72258.22</v>
      </c>
      <c r="G37" s="132">
        <v>67406.070000000007</v>
      </c>
    </row>
    <row r="38" spans="1:7" s="16" customFormat="1" ht="12" x14ac:dyDescent="0.2">
      <c r="A38" s="64" t="s">
        <v>26</v>
      </c>
      <c r="B38" s="132">
        <v>73335.968177930001</v>
      </c>
      <c r="C38" s="132">
        <v>87956.072931629998</v>
      </c>
      <c r="D38" s="98">
        <f t="shared" si="0"/>
        <v>-16.622052652424003</v>
      </c>
      <c r="E38" s="64"/>
      <c r="F38" s="132">
        <v>75284.23</v>
      </c>
      <c r="G38" s="132">
        <v>72843.47</v>
      </c>
    </row>
    <row r="39" spans="1:7" s="16" customFormat="1" ht="12" x14ac:dyDescent="0.2">
      <c r="A39" s="64" t="s">
        <v>27</v>
      </c>
      <c r="B39" s="132">
        <v>15016.66212915</v>
      </c>
      <c r="C39" s="132">
        <v>12994.91886738</v>
      </c>
      <c r="D39" s="98">
        <f t="shared" si="0"/>
        <v>15.557952168866574</v>
      </c>
      <c r="E39" s="64"/>
      <c r="F39" s="132">
        <v>15519.15</v>
      </c>
      <c r="G39" s="132">
        <v>14837.29</v>
      </c>
    </row>
    <row r="40" spans="1:7" s="16" customFormat="1" ht="12" x14ac:dyDescent="0.2">
      <c r="A40" s="64" t="s">
        <v>28</v>
      </c>
      <c r="B40" s="132">
        <v>77175.610041070002</v>
      </c>
      <c r="C40" s="132">
        <v>84214.297133889995</v>
      </c>
      <c r="D40" s="98">
        <f t="shared" si="0"/>
        <v>-8.3580666613287562</v>
      </c>
      <c r="E40" s="64"/>
      <c r="F40" s="132">
        <v>79427.11</v>
      </c>
      <c r="G40" s="132">
        <v>76797.36</v>
      </c>
    </row>
    <row r="41" spans="1:7" s="16" customFormat="1" ht="12" x14ac:dyDescent="0.2">
      <c r="A41" s="64" t="s">
        <v>29</v>
      </c>
      <c r="B41" s="72"/>
      <c r="C41" s="72"/>
      <c r="D41" s="98">
        <f t="shared" si="0"/>
        <v>0</v>
      </c>
      <c r="E41" s="64"/>
      <c r="F41" s="72"/>
      <c r="G41" s="72"/>
    </row>
    <row r="42" spans="1:7" s="16" customFormat="1" ht="12" x14ac:dyDescent="0.2">
      <c r="A42" s="64" t="s">
        <v>78</v>
      </c>
      <c r="B42" s="132">
        <v>1334.9611017</v>
      </c>
      <c r="C42" s="132">
        <v>1121.04890413</v>
      </c>
      <c r="D42" s="98">
        <f t="shared" si="0"/>
        <v>19.081433181187446</v>
      </c>
      <c r="E42" s="64"/>
      <c r="F42" s="132">
        <v>1375.81</v>
      </c>
      <c r="G42" s="132">
        <v>1310.51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19347.687192838901</v>
      </c>
      <c r="D48" s="72"/>
      <c r="E48" s="133">
        <v>18643.8247345249</v>
      </c>
      <c r="F48" s="72"/>
      <c r="G48" s="98">
        <f>IFERROR(((C48/E48)-1)*100,IF(C48+E48&lt;&gt;0,100,0))</f>
        <v>3.775311495020528</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5323</v>
      </c>
      <c r="D54" s="75"/>
      <c r="E54" s="134">
        <v>2025664</v>
      </c>
      <c r="F54" s="134">
        <v>207911030.54499999</v>
      </c>
      <c r="G54" s="134">
        <v>8811126.1919999998</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9774</v>
      </c>
      <c r="C68" s="66">
        <v>5310</v>
      </c>
      <c r="D68" s="98">
        <f>IFERROR(((B68/C68)-1)*100,IF(B68+C68&lt;&gt;0,100,0))</f>
        <v>84.067796610169495</v>
      </c>
      <c r="E68" s="66">
        <v>152511</v>
      </c>
      <c r="F68" s="66">
        <v>159270</v>
      </c>
      <c r="G68" s="98">
        <f>IFERROR(((E68/F68)-1)*100,IF(E68+F68&lt;&gt;0,100,0))</f>
        <v>-4.243737050291962</v>
      </c>
    </row>
    <row r="69" spans="1:7" s="16" customFormat="1" ht="12" x14ac:dyDescent="0.2">
      <c r="A69" s="79" t="s">
        <v>54</v>
      </c>
      <c r="B69" s="67">
        <v>170186728.56600001</v>
      </c>
      <c r="C69" s="66">
        <v>177638246.74599999</v>
      </c>
      <c r="D69" s="98">
        <f>IFERROR(((B69/C69)-1)*100,IF(B69+C69&lt;&gt;0,100,0))</f>
        <v>-4.1947712930620717</v>
      </c>
      <c r="E69" s="66">
        <v>4589361772.7270002</v>
      </c>
      <c r="F69" s="66">
        <v>5055599603.5640001</v>
      </c>
      <c r="G69" s="98">
        <f>IFERROR(((E69/F69)-1)*100,IF(E69+F69&lt;&gt;0,100,0))</f>
        <v>-9.2222064126344261</v>
      </c>
    </row>
    <row r="70" spans="1:7" s="62" customFormat="1" ht="12" x14ac:dyDescent="0.2">
      <c r="A70" s="79" t="s">
        <v>55</v>
      </c>
      <c r="B70" s="67">
        <v>158265680.30919999</v>
      </c>
      <c r="C70" s="66">
        <v>177245734.44760999</v>
      </c>
      <c r="D70" s="98">
        <f>IFERROR(((B70/C70)-1)*100,IF(B70+C70&lt;&gt;0,100,0))</f>
        <v>-10.708327733562516</v>
      </c>
      <c r="E70" s="66">
        <v>4477290164.7523499</v>
      </c>
      <c r="F70" s="66">
        <v>4961916947.8895702</v>
      </c>
      <c r="G70" s="98">
        <f>IFERROR(((E70/F70)-1)*100,IF(E70+F70&lt;&gt;0,100,0))</f>
        <v>-9.7669265371993834</v>
      </c>
    </row>
    <row r="71" spans="1:7" s="16" customFormat="1" ht="12" x14ac:dyDescent="0.2">
      <c r="A71" s="79" t="s">
        <v>94</v>
      </c>
      <c r="B71" s="98">
        <f>IFERROR(B69/B68/1000,)</f>
        <v>17.412188312461637</v>
      </c>
      <c r="C71" s="98">
        <f>IFERROR(C69/C68/1000,)</f>
        <v>33.453530460640302</v>
      </c>
      <c r="D71" s="98">
        <f>IFERROR(((B71/C71)-1)*100,IF(B71+C71&lt;&gt;0,100,0))</f>
        <v>-47.951118842455443</v>
      </c>
      <c r="E71" s="98">
        <f>IFERROR(E69/E68/1000,)</f>
        <v>30.092004988013983</v>
      </c>
      <c r="F71" s="98">
        <f>IFERROR(F69/F68/1000,)</f>
        <v>31.742321865787655</v>
      </c>
      <c r="G71" s="98">
        <f>IFERROR(((E71/F71)-1)*100,IF(E71+F71&lt;&gt;0,100,0))</f>
        <v>-5.199105738866594</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2650</v>
      </c>
      <c r="C74" s="66">
        <v>2730</v>
      </c>
      <c r="D74" s="98">
        <f>IFERROR(((B74/C74)-1)*100,IF(B74+C74&lt;&gt;0,100,0))</f>
        <v>-2.9304029304029311</v>
      </c>
      <c r="E74" s="66">
        <v>65307</v>
      </c>
      <c r="F74" s="66">
        <v>68797</v>
      </c>
      <c r="G74" s="98">
        <f>IFERROR(((E74/F74)-1)*100,IF(E74+F74&lt;&gt;0,100,0))</f>
        <v>-5.0728956204485698</v>
      </c>
    </row>
    <row r="75" spans="1:7" s="16" customFormat="1" ht="12" x14ac:dyDescent="0.2">
      <c r="A75" s="79" t="s">
        <v>54</v>
      </c>
      <c r="B75" s="67">
        <v>450701752.16500002</v>
      </c>
      <c r="C75" s="66">
        <v>431582503.18199998</v>
      </c>
      <c r="D75" s="98">
        <f>IFERROR(((B75/C75)-1)*100,IF(B75+C75&lt;&gt;0,100,0))</f>
        <v>4.4300333869043307</v>
      </c>
      <c r="E75" s="66">
        <v>12602714791.917</v>
      </c>
      <c r="F75" s="66">
        <v>10521559365.657</v>
      </c>
      <c r="G75" s="98">
        <f>IFERROR(((E75/F75)-1)*100,IF(E75+F75&lt;&gt;0,100,0))</f>
        <v>19.779914306742551</v>
      </c>
    </row>
    <row r="76" spans="1:7" s="16" customFormat="1" ht="12" x14ac:dyDescent="0.2">
      <c r="A76" s="79" t="s">
        <v>55</v>
      </c>
      <c r="B76" s="67">
        <v>419365406.08530998</v>
      </c>
      <c r="C76" s="66">
        <v>418407137.31417</v>
      </c>
      <c r="D76" s="98">
        <f>IFERROR(((B76/C76)-1)*100,IF(B76+C76&lt;&gt;0,100,0))</f>
        <v>0.22902782617220119</v>
      </c>
      <c r="E76" s="66">
        <v>11917260581.9361</v>
      </c>
      <c r="F76" s="66">
        <v>10184585796.6262</v>
      </c>
      <c r="G76" s="98">
        <f>IFERROR(((E76/F76)-1)*100,IF(E76+F76&lt;&gt;0,100,0))</f>
        <v>17.012717256345123</v>
      </c>
    </row>
    <row r="77" spans="1:7" s="16" customFormat="1" ht="12" x14ac:dyDescent="0.2">
      <c r="A77" s="79" t="s">
        <v>94</v>
      </c>
      <c r="B77" s="98">
        <f>IFERROR(B75/B74/1000,)</f>
        <v>170.07613289245285</v>
      </c>
      <c r="C77" s="98">
        <f>IFERROR(C75/C74/1000,)</f>
        <v>158.08882900439562</v>
      </c>
      <c r="D77" s="98">
        <f>IFERROR(((B77/C77)-1)*100,IF(B77+C77&lt;&gt;0,100,0))</f>
        <v>7.5826381683957722</v>
      </c>
      <c r="E77" s="98">
        <f>IFERROR(E75/E74/1000,)</f>
        <v>192.97647712981762</v>
      </c>
      <c r="F77" s="98">
        <f>IFERROR(F75/F74/1000,)</f>
        <v>152.93631067716615</v>
      </c>
      <c r="G77" s="98">
        <f>IFERROR(((E77/F77)-1)*100,IF(E77+F77&lt;&gt;0,100,0))</f>
        <v>26.180941775934706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137</v>
      </c>
      <c r="C80" s="66">
        <v>114</v>
      </c>
      <c r="D80" s="98">
        <f>IFERROR(((B80/C80)-1)*100,IF(B80+C80&lt;&gt;0,100,0))</f>
        <v>20.175438596491226</v>
      </c>
      <c r="E80" s="66">
        <v>4718</v>
      </c>
      <c r="F80" s="66">
        <v>3952</v>
      </c>
      <c r="G80" s="98">
        <f>IFERROR(((E80/F80)-1)*100,IF(E80+F80&lt;&gt;0,100,0))</f>
        <v>19.382591093117419</v>
      </c>
    </row>
    <row r="81" spans="1:7" s="16" customFormat="1" ht="12" x14ac:dyDescent="0.2">
      <c r="A81" s="79" t="s">
        <v>54</v>
      </c>
      <c r="B81" s="67">
        <v>13363473.305</v>
      </c>
      <c r="C81" s="66">
        <v>8567849.1779999994</v>
      </c>
      <c r="D81" s="98">
        <f>IFERROR(((B81/C81)-1)*100,IF(B81+C81&lt;&gt;0,100,0))</f>
        <v>55.972321960497531</v>
      </c>
      <c r="E81" s="66">
        <v>538066166.85899997</v>
      </c>
      <c r="F81" s="66">
        <v>344552884.49599999</v>
      </c>
      <c r="G81" s="98">
        <f>IFERROR(((E81/F81)-1)*100,IF(E81+F81&lt;&gt;0,100,0))</f>
        <v>56.163593767634403</v>
      </c>
    </row>
    <row r="82" spans="1:7" s="16" customFormat="1" ht="12" x14ac:dyDescent="0.2">
      <c r="A82" s="79" t="s">
        <v>55</v>
      </c>
      <c r="B82" s="67">
        <v>1018222.68278064</v>
      </c>
      <c r="C82" s="66">
        <v>4303305.7320598103</v>
      </c>
      <c r="D82" s="98">
        <f>IFERROR(((B82/C82)-1)*100,IF(B82+C82&lt;&gt;0,100,0))</f>
        <v>-76.33859302175911</v>
      </c>
      <c r="E82" s="66">
        <v>240734482.32433599</v>
      </c>
      <c r="F82" s="66">
        <v>108338981.130422</v>
      </c>
      <c r="G82" s="98">
        <f>IFERROR(((E82/F82)-1)*100,IF(E82+F82&lt;&gt;0,100,0))</f>
        <v>122.20486090277328</v>
      </c>
    </row>
    <row r="83" spans="1:7" s="32" customFormat="1" x14ac:dyDescent="0.2">
      <c r="A83" s="79" t="s">
        <v>94</v>
      </c>
      <c r="B83" s="98">
        <f>IFERROR(B81/B80/1000,)</f>
        <v>97.543600766423367</v>
      </c>
      <c r="C83" s="98">
        <f>IFERROR(C81/C80/1000,)</f>
        <v>75.156571736842096</v>
      </c>
      <c r="D83" s="98">
        <f>IFERROR(((B83/C83)-1)*100,IF(B83+C83&lt;&gt;0,100,0))</f>
        <v>29.787187616764378</v>
      </c>
      <c r="E83" s="98">
        <f>IFERROR(E81/E80/1000,)</f>
        <v>114.04539356909707</v>
      </c>
      <c r="F83" s="98">
        <f>IFERROR(F81/F80/1000,)</f>
        <v>87.184434336032382</v>
      </c>
      <c r="G83" s="98">
        <f>IFERROR(((E83/F83)-1)*100,IF(E83+F83&lt;&gt;0,100,0))</f>
        <v>30.809351964750142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12561</v>
      </c>
      <c r="C86" s="64">
        <f>C68+C74+C80</f>
        <v>8154</v>
      </c>
      <c r="D86" s="98">
        <f>IFERROR(((B86/C86)-1)*100,IF(B86+C86&lt;&gt;0,100,0))</f>
        <v>54.047093451066949</v>
      </c>
      <c r="E86" s="64">
        <f>E68+E74+E80</f>
        <v>222536</v>
      </c>
      <c r="F86" s="64">
        <f>F68+F74+F80</f>
        <v>232019</v>
      </c>
      <c r="G86" s="98">
        <f>IFERROR(((E86/F86)-1)*100,IF(E86+F86&lt;&gt;0,100,0))</f>
        <v>-4.0871652752576315</v>
      </c>
    </row>
    <row r="87" spans="1:7" s="62" customFormat="1" ht="12" x14ac:dyDescent="0.2">
      <c r="A87" s="79" t="s">
        <v>54</v>
      </c>
      <c r="B87" s="64">
        <f t="shared" ref="B87:C87" si="1">B69+B75+B81</f>
        <v>634251954.03600001</v>
      </c>
      <c r="C87" s="64">
        <f t="shared" si="1"/>
        <v>617788599.10599995</v>
      </c>
      <c r="D87" s="98">
        <f>IFERROR(((B87/C87)-1)*100,IF(B87+C87&lt;&gt;0,100,0))</f>
        <v>2.6648848738588082</v>
      </c>
      <c r="E87" s="64">
        <f t="shared" ref="E87:F87" si="2">E69+E75+E81</f>
        <v>17730142731.503002</v>
      </c>
      <c r="F87" s="64">
        <f t="shared" si="2"/>
        <v>15921711853.717001</v>
      </c>
      <c r="G87" s="98">
        <f>IFERROR(((E87/F87)-1)*100,IF(E87+F87&lt;&gt;0,100,0))</f>
        <v>11.358269100717422</v>
      </c>
    </row>
    <row r="88" spans="1:7" s="62" customFormat="1" ht="12" x14ac:dyDescent="0.2">
      <c r="A88" s="79" t="s">
        <v>55</v>
      </c>
      <c r="B88" s="64">
        <f t="shared" ref="B88:C88" si="3">B70+B76+B82</f>
        <v>578649309.07729065</v>
      </c>
      <c r="C88" s="64">
        <f t="shared" si="3"/>
        <v>599956177.49383986</v>
      </c>
      <c r="D88" s="98">
        <f>IFERROR(((B88/C88)-1)*100,IF(B88+C88&lt;&gt;0,100,0))</f>
        <v>-3.5514041218065451</v>
      </c>
      <c r="E88" s="64">
        <f t="shared" ref="E88:F88" si="4">E70+E76+E82</f>
        <v>16635285229.012785</v>
      </c>
      <c r="F88" s="64">
        <f t="shared" si="4"/>
        <v>15254841725.646193</v>
      </c>
      <c r="G88" s="98">
        <f>IFERROR(((E88/F88)-1)*100,IF(E88+F88&lt;&gt;0,100,0))</f>
        <v>9.0492155093671922</v>
      </c>
    </row>
    <row r="89" spans="1:7" s="63" customFormat="1" x14ac:dyDescent="0.2">
      <c r="A89" s="79" t="s">
        <v>95</v>
      </c>
      <c r="B89" s="98">
        <f>IFERROR((B75/B87)*100,IF(B75+B87&lt;&gt;0,100,0))</f>
        <v>71.060364780432081</v>
      </c>
      <c r="C89" s="98">
        <f>IFERROR((C75/C87)*100,IF(C75+C87&lt;&gt;0,100,0))</f>
        <v>69.859253441475246</v>
      </c>
      <c r="D89" s="98">
        <f>IFERROR(((B89/C89)-1)*100,IF(B89+C89&lt;&gt;0,100,0))</f>
        <v>1.7193303389121839</v>
      </c>
      <c r="E89" s="98">
        <f>IFERROR((E75/E87)*100,IF(E75+E87&lt;&gt;0,100,0))</f>
        <v>71.080729482929854</v>
      </c>
      <c r="F89" s="98">
        <f>IFERROR((F75/F87)*100,IF(F75+F87&lt;&gt;0,100,0))</f>
        <v>66.083091204798379</v>
      </c>
      <c r="G89" s="98">
        <f>IFERROR(((E89/F89)-1)*100,IF(E89+F89&lt;&gt;0,100,0))</f>
        <v>7.562658142978318</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60510020.818000004</v>
      </c>
      <c r="C97" s="135">
        <v>38498067.711999997</v>
      </c>
      <c r="D97" s="65">
        <f>B97-C97</f>
        <v>22011953.106000006</v>
      </c>
      <c r="E97" s="135">
        <v>1517492221.5250001</v>
      </c>
      <c r="F97" s="135">
        <v>1573314114.388</v>
      </c>
      <c r="G97" s="80">
        <f>E97-F97</f>
        <v>-55821892.862999916</v>
      </c>
    </row>
    <row r="98" spans="1:7" s="62" customFormat="1" ht="13.5" x14ac:dyDescent="0.2">
      <c r="A98" s="114" t="s">
        <v>88</v>
      </c>
      <c r="B98" s="66">
        <v>60664800.18</v>
      </c>
      <c r="C98" s="135">
        <v>39341944.119000003</v>
      </c>
      <c r="D98" s="65">
        <f>B98-C98</f>
        <v>21322856.060999997</v>
      </c>
      <c r="E98" s="135">
        <v>1502600455.987</v>
      </c>
      <c r="F98" s="135">
        <v>1520380757.8729999</v>
      </c>
      <c r="G98" s="80">
        <f>E98-F98</f>
        <v>-17780301.885999918</v>
      </c>
    </row>
    <row r="99" spans="1:7" s="62" customFormat="1" ht="12" x14ac:dyDescent="0.2">
      <c r="A99" s="115" t="s">
        <v>16</v>
      </c>
      <c r="B99" s="65">
        <f>B97-B98</f>
        <v>-154779.36199999601</v>
      </c>
      <c r="C99" s="65">
        <f>C97-C98</f>
        <v>-843876.40700000525</v>
      </c>
      <c r="D99" s="82"/>
      <c r="E99" s="65">
        <f>E97-E98</f>
        <v>14891765.538000107</v>
      </c>
      <c r="F99" s="82">
        <f>F97-F98</f>
        <v>52933356.515000105</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18614316.065000001</v>
      </c>
      <c r="C102" s="135">
        <v>18758680.52</v>
      </c>
      <c r="D102" s="65">
        <f>B102-C102</f>
        <v>-144364.45499999821</v>
      </c>
      <c r="E102" s="135">
        <v>545287719.93400002</v>
      </c>
      <c r="F102" s="135">
        <v>589253957.09599996</v>
      </c>
      <c r="G102" s="80">
        <f>E102-F102</f>
        <v>-43966237.161999941</v>
      </c>
    </row>
    <row r="103" spans="1:7" s="16" customFormat="1" ht="13.5" x14ac:dyDescent="0.2">
      <c r="A103" s="79" t="s">
        <v>88</v>
      </c>
      <c r="B103" s="66">
        <v>18281907.384</v>
      </c>
      <c r="C103" s="135">
        <v>22092378.210000001</v>
      </c>
      <c r="D103" s="65">
        <f>B103-C103</f>
        <v>-3810470.8260000013</v>
      </c>
      <c r="E103" s="135">
        <v>624558527.31900001</v>
      </c>
      <c r="F103" s="135">
        <v>624394573.87600005</v>
      </c>
      <c r="G103" s="80">
        <f>E103-F103</f>
        <v>163953.44299995899</v>
      </c>
    </row>
    <row r="104" spans="1:7" s="28" customFormat="1" ht="12" x14ac:dyDescent="0.2">
      <c r="A104" s="81" t="s">
        <v>16</v>
      </c>
      <c r="B104" s="65">
        <f>B102-B103</f>
        <v>332408.68100000173</v>
      </c>
      <c r="C104" s="65">
        <f>C102-C103</f>
        <v>-3333697.6900000013</v>
      </c>
      <c r="D104" s="82"/>
      <c r="E104" s="65">
        <f>E102-E103</f>
        <v>-79270807.38499999</v>
      </c>
      <c r="F104" s="82">
        <f>F102-F103</f>
        <v>-35140616.780000091</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71"/>
      <c r="C111" s="136">
        <v>793.71814967504895</v>
      </c>
      <c r="D111" s="98">
        <f>IFERROR(((B111/C111)-1)*100,IF(B111+C111&lt;&gt;0,100,0))</f>
        <v>-100</v>
      </c>
      <c r="E111" s="84"/>
      <c r="F111" s="71"/>
      <c r="G111" s="71"/>
    </row>
    <row r="112" spans="1:7" s="16" customFormat="1" ht="12" x14ac:dyDescent="0.2">
      <c r="A112" s="79" t="s">
        <v>50</v>
      </c>
      <c r="B112" s="71"/>
      <c r="C112" s="136">
        <v>783.72537622684899</v>
      </c>
      <c r="D112" s="98">
        <f>IFERROR(((B112/C112)-1)*100,IF(B112+C112&lt;&gt;0,100,0))</f>
        <v>-100</v>
      </c>
      <c r="E112" s="84"/>
      <c r="F112" s="71"/>
      <c r="G112" s="71"/>
    </row>
    <row r="113" spans="1:7" s="16" customFormat="1" ht="12" x14ac:dyDescent="0.2">
      <c r="A113" s="79" t="s">
        <v>51</v>
      </c>
      <c r="B113" s="71"/>
      <c r="C113" s="136">
        <v>836.77916875655205</v>
      </c>
      <c r="D113" s="98">
        <f>IFERROR(((B113/C113)-1)*100,IF(B113+C113&lt;&gt;0,100,0))</f>
        <v>-100</v>
      </c>
      <c r="E113" s="84"/>
      <c r="F113" s="71"/>
      <c r="G113" s="71"/>
    </row>
    <row r="114" spans="1:7" s="28" customFormat="1" ht="12" x14ac:dyDescent="0.2">
      <c r="A114" s="81" t="s">
        <v>52</v>
      </c>
      <c r="B114" s="85"/>
      <c r="C114" s="84"/>
      <c r="D114" s="86"/>
      <c r="E114" s="84"/>
      <c r="F114" s="71"/>
      <c r="G114" s="71"/>
    </row>
    <row r="115" spans="1:7" s="16" customFormat="1" ht="12" x14ac:dyDescent="0.2">
      <c r="A115" s="79" t="s">
        <v>56</v>
      </c>
      <c r="B115" s="71"/>
      <c r="C115" s="136">
        <v>596.56806896740704</v>
      </c>
      <c r="D115" s="98">
        <f>IFERROR(((B115/C115)-1)*100,IF(B115+C115&lt;&gt;0,100,0))</f>
        <v>-100</v>
      </c>
      <c r="E115" s="84"/>
      <c r="F115" s="71"/>
      <c r="G115" s="71"/>
    </row>
    <row r="116" spans="1:7" s="16" customFormat="1" ht="12" x14ac:dyDescent="0.2">
      <c r="A116" s="79" t="s">
        <v>57</v>
      </c>
      <c r="B116" s="71"/>
      <c r="C116" s="136">
        <v>787.75498975614096</v>
      </c>
      <c r="D116" s="98">
        <f>IFERROR(((B116/C116)-1)*100,IF(B116+C116&lt;&gt;0,100,0))</f>
        <v>-100</v>
      </c>
      <c r="E116" s="84"/>
      <c r="F116" s="71"/>
      <c r="G116" s="71"/>
    </row>
    <row r="117" spans="1:7" s="16" customFormat="1" ht="12" x14ac:dyDescent="0.2">
      <c r="A117" s="79" t="s">
        <v>59</v>
      </c>
      <c r="B117" s="71"/>
      <c r="C117" s="136">
        <v>900.45783909525596</v>
      </c>
      <c r="D117" s="98">
        <f>IFERROR(((B117/C117)-1)*100,IF(B117+C117&lt;&gt;0,100,0))</f>
        <v>-100</v>
      </c>
      <c r="E117" s="84"/>
      <c r="F117" s="71"/>
      <c r="G117" s="71"/>
    </row>
    <row r="118" spans="1:7" s="16" customFormat="1" ht="12" x14ac:dyDescent="0.2">
      <c r="A118" s="79" t="s">
        <v>58</v>
      </c>
      <c r="B118" s="71"/>
      <c r="C118" s="136">
        <v>846.789706632003</v>
      </c>
      <c r="D118" s="98">
        <f>IFERROR(((B118/C118)-1)*100,IF(B118+C118&lt;&gt;0,100,0))</f>
        <v>-100</v>
      </c>
      <c r="E118" s="84"/>
      <c r="F118" s="71"/>
      <c r="G118" s="71"/>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7</v>
      </c>
      <c r="F126" s="66">
        <v>11</v>
      </c>
      <c r="G126" s="98">
        <f>IFERROR(((E126/F126)-1)*100,IF(E126+F126&lt;&gt;0,100,0))</f>
        <v>-36.363636363636367</v>
      </c>
    </row>
    <row r="127" spans="1:7" s="16" customFormat="1" ht="12" x14ac:dyDescent="0.2">
      <c r="A127" s="79" t="s">
        <v>72</v>
      </c>
      <c r="B127" s="67">
        <v>266</v>
      </c>
      <c r="C127" s="66">
        <v>75</v>
      </c>
      <c r="D127" s="98">
        <f>IFERROR(((B127/C127)-1)*100,IF(B127+C127&lt;&gt;0,100,0))</f>
        <v>254.66666666666669</v>
      </c>
      <c r="E127" s="66">
        <v>6169</v>
      </c>
      <c r="F127" s="66">
        <v>5440</v>
      </c>
      <c r="G127" s="98">
        <f>IFERROR(((E127/F127)-1)*100,IF(E127+F127&lt;&gt;0,100,0))</f>
        <v>13.400735294117649</v>
      </c>
    </row>
    <row r="128" spans="1:7" s="16" customFormat="1" ht="12" x14ac:dyDescent="0.2">
      <c r="A128" s="79" t="s">
        <v>74</v>
      </c>
      <c r="B128" s="67">
        <v>5</v>
      </c>
      <c r="C128" s="66">
        <v>2</v>
      </c>
      <c r="D128" s="98">
        <f>IFERROR(((B128/C128)-1)*100,IF(B128+C128&lt;&gt;0,100,0))</f>
        <v>150</v>
      </c>
      <c r="E128" s="66">
        <v>182</v>
      </c>
      <c r="F128" s="66">
        <v>222</v>
      </c>
      <c r="G128" s="98">
        <f>IFERROR(((E128/F128)-1)*100,IF(E128+F128&lt;&gt;0,100,0))</f>
        <v>-18.018018018018022</v>
      </c>
    </row>
    <row r="129" spans="1:7" s="28" customFormat="1" ht="12" x14ac:dyDescent="0.2">
      <c r="A129" s="81" t="s">
        <v>34</v>
      </c>
      <c r="B129" s="82">
        <f>SUM(B126:B128)</f>
        <v>271</v>
      </c>
      <c r="C129" s="82">
        <f>SUM(C126:C128)</f>
        <v>77</v>
      </c>
      <c r="D129" s="98">
        <f>IFERROR(((B129/C129)-1)*100,IF(B129+C129&lt;&gt;0,100,0))</f>
        <v>251.94805194805195</v>
      </c>
      <c r="E129" s="82">
        <f>SUM(E126:E128)</f>
        <v>6358</v>
      </c>
      <c r="F129" s="82">
        <f>SUM(F126:F128)</f>
        <v>5673</v>
      </c>
      <c r="G129" s="98">
        <f>IFERROR(((E129/F129)-1)*100,IF(E129+F129&lt;&gt;0,100,0))</f>
        <v>12.074739996474527</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43</v>
      </c>
      <c r="C132" s="66">
        <v>25</v>
      </c>
      <c r="D132" s="98">
        <f>IFERROR(((B132/C132)-1)*100,IF(B132+C132&lt;&gt;0,100,0))</f>
        <v>72</v>
      </c>
      <c r="E132" s="66">
        <v>496</v>
      </c>
      <c r="F132" s="66">
        <v>661</v>
      </c>
      <c r="G132" s="98">
        <f>IFERROR(((E132/F132)-1)*100,IF(E132+F132&lt;&gt;0,100,0))</f>
        <v>-24.962178517397881</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43</v>
      </c>
      <c r="C134" s="82">
        <f>SUM(C132:C133)</f>
        <v>25</v>
      </c>
      <c r="D134" s="98">
        <f>IFERROR(((B134/C134)-1)*100,IF(B134+C134&lt;&gt;0,100,0))</f>
        <v>72</v>
      </c>
      <c r="E134" s="82">
        <f>SUM(E132:E133)</f>
        <v>496</v>
      </c>
      <c r="F134" s="82">
        <f>SUM(F132:F133)</f>
        <v>661</v>
      </c>
      <c r="G134" s="98">
        <f>IFERROR(((E134/F134)-1)*100,IF(E134+F134&lt;&gt;0,100,0))</f>
        <v>-24.962178517397881</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322</v>
      </c>
      <c r="F137" s="66">
        <v>80871</v>
      </c>
      <c r="G137" s="98">
        <f>IFERROR(((E137/F137)-1)*100,IF(E137+F137&lt;&gt;0,100,0))</f>
        <v>-99.601835021206611</v>
      </c>
    </row>
    <row r="138" spans="1:7" s="16" customFormat="1" ht="12" x14ac:dyDescent="0.2">
      <c r="A138" s="79" t="s">
        <v>72</v>
      </c>
      <c r="B138" s="67">
        <v>88951</v>
      </c>
      <c r="C138" s="66">
        <v>13085</v>
      </c>
      <c r="D138" s="98">
        <f>IFERROR(((B138/C138)-1)*100,IF(B138+C138&lt;&gt;0,100,0))</f>
        <v>579.79365685899882</v>
      </c>
      <c r="E138" s="66">
        <v>5904971</v>
      </c>
      <c r="F138" s="66">
        <v>5790734</v>
      </c>
      <c r="G138" s="98">
        <f>IFERROR(((E138/F138)-1)*100,IF(E138+F138&lt;&gt;0,100,0))</f>
        <v>1.9727550946045946</v>
      </c>
    </row>
    <row r="139" spans="1:7" s="16" customFormat="1" ht="12" x14ac:dyDescent="0.2">
      <c r="A139" s="79" t="s">
        <v>74</v>
      </c>
      <c r="B139" s="67">
        <v>11</v>
      </c>
      <c r="C139" s="66">
        <v>127</v>
      </c>
      <c r="D139" s="98">
        <f>IFERROR(((B139/C139)-1)*100,IF(B139+C139&lt;&gt;0,100,0))</f>
        <v>-91.338582677165363</v>
      </c>
      <c r="E139" s="66">
        <v>7635</v>
      </c>
      <c r="F139" s="66">
        <v>9843</v>
      </c>
      <c r="G139" s="98">
        <f>IFERROR(((E139/F139)-1)*100,IF(E139+F139&lt;&gt;0,100,0))</f>
        <v>-22.4321853093569</v>
      </c>
    </row>
    <row r="140" spans="1:7" s="16" customFormat="1" ht="12" x14ac:dyDescent="0.2">
      <c r="A140" s="81" t="s">
        <v>34</v>
      </c>
      <c r="B140" s="82">
        <f>SUM(B137:B139)</f>
        <v>88962</v>
      </c>
      <c r="C140" s="82">
        <f>SUM(C137:C139)</f>
        <v>13212</v>
      </c>
      <c r="D140" s="98">
        <f>IFERROR(((B140/C140)-1)*100,IF(B140+C140&lt;&gt;0,100,0))</f>
        <v>573.34241598546771</v>
      </c>
      <c r="E140" s="82">
        <f>SUM(E137:E139)</f>
        <v>5912928</v>
      </c>
      <c r="F140" s="82">
        <f>SUM(F137:F139)</f>
        <v>5881448</v>
      </c>
      <c r="G140" s="98">
        <f>IFERROR(((E140/F140)-1)*100,IF(E140+F140&lt;&gt;0,100,0))</f>
        <v>0.53524234168185192</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7500</v>
      </c>
      <c r="C143" s="66">
        <v>9300</v>
      </c>
      <c r="D143" s="98">
        <f>IFERROR(((B143/C143)-1)*100,)</f>
        <v>-19.354838709677423</v>
      </c>
      <c r="E143" s="66">
        <v>254846</v>
      </c>
      <c r="F143" s="66">
        <v>323229</v>
      </c>
      <c r="G143" s="98">
        <f>IFERROR(((E143/F143)-1)*100,)</f>
        <v>-21.156208137264908</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7500</v>
      </c>
      <c r="C145" s="82">
        <f>SUM(C143:C144)</f>
        <v>9300</v>
      </c>
      <c r="D145" s="98">
        <f>IFERROR(((B145/C145)-1)*100,)</f>
        <v>-19.354838709677423</v>
      </c>
      <c r="E145" s="82">
        <f>SUM(E143:E144)</f>
        <v>254846</v>
      </c>
      <c r="F145" s="82">
        <f>SUM(F143:F144)</f>
        <v>323229</v>
      </c>
      <c r="G145" s="98">
        <f>IFERROR(((E145/F145)-1)*100,)</f>
        <v>-21.156208137264908</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7543.4970000000003</v>
      </c>
      <c r="F148" s="66">
        <v>1932016.6625000001</v>
      </c>
      <c r="G148" s="98">
        <f>IFERROR(((E148/F148)-1)*100,IF(E148+F148&lt;&gt;0,100,0))</f>
        <v>-99.609553212121952</v>
      </c>
    </row>
    <row r="149" spans="1:7" s="32" customFormat="1" x14ac:dyDescent="0.2">
      <c r="A149" s="79" t="s">
        <v>72</v>
      </c>
      <c r="B149" s="67">
        <v>7439594.8932600003</v>
      </c>
      <c r="C149" s="66">
        <v>1381832.0376899999</v>
      </c>
      <c r="D149" s="98">
        <f>IFERROR(((B149/C149)-1)*100,IF(B149+C149&lt;&gt;0,100,0))</f>
        <v>438.38633714823442</v>
      </c>
      <c r="E149" s="66">
        <v>544960712.40538001</v>
      </c>
      <c r="F149" s="66">
        <v>544099671.43267</v>
      </c>
      <c r="G149" s="98">
        <f>IFERROR(((E149/F149)-1)*100,IF(E149+F149&lt;&gt;0,100,0))</f>
        <v>0.15825059596945579</v>
      </c>
    </row>
    <row r="150" spans="1:7" s="32" customFormat="1" x14ac:dyDescent="0.2">
      <c r="A150" s="79" t="s">
        <v>74</v>
      </c>
      <c r="B150" s="67">
        <v>89846.04</v>
      </c>
      <c r="C150" s="66">
        <v>376880.69</v>
      </c>
      <c r="D150" s="98">
        <f>IFERROR(((B150/C150)-1)*100,IF(B150+C150&lt;&gt;0,100,0))</f>
        <v>-76.160614649691922</v>
      </c>
      <c r="E150" s="66">
        <v>51602844.829999998</v>
      </c>
      <c r="F150" s="66">
        <v>52817167.030000001</v>
      </c>
      <c r="G150" s="98">
        <f>IFERROR(((E150/F150)-1)*100,IF(E150+F150&lt;&gt;0,100,0))</f>
        <v>-2.2991051362339698</v>
      </c>
    </row>
    <row r="151" spans="1:7" s="16" customFormat="1" ht="12" x14ac:dyDescent="0.2">
      <c r="A151" s="81" t="s">
        <v>34</v>
      </c>
      <c r="B151" s="82">
        <f>SUM(B148:B150)</f>
        <v>7529440.9332600003</v>
      </c>
      <c r="C151" s="82">
        <f>SUM(C148:C150)</f>
        <v>1758712.7276899999</v>
      </c>
      <c r="D151" s="98">
        <f>IFERROR(((B151/C151)-1)*100,IF(B151+C151&lt;&gt;0,100,0))</f>
        <v>328.12227458827942</v>
      </c>
      <c r="E151" s="82">
        <f>SUM(E148:E150)</f>
        <v>596571100.73238003</v>
      </c>
      <c r="F151" s="82">
        <f>SUM(F148:F150)</f>
        <v>598848855.12516999</v>
      </c>
      <c r="G151" s="98">
        <f>IFERROR(((E151/F151)-1)*100,IF(E151+F151&lt;&gt;0,100,0))</f>
        <v>-0.38035547255306223</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9742</v>
      </c>
      <c r="C154" s="66">
        <v>28231.599999999999</v>
      </c>
      <c r="D154" s="98">
        <f>IFERROR(((B154/C154)-1)*100,IF(B154+C154&lt;&gt;0,100,0))</f>
        <v>-65.492568611059937</v>
      </c>
      <c r="E154" s="66">
        <v>400173.46240999998</v>
      </c>
      <c r="F154" s="66">
        <v>620441.93732999999</v>
      </c>
      <c r="G154" s="98">
        <f>IFERROR(((E154/F154)-1)*100,IF(E154+F154&lt;&gt;0,100,0))</f>
        <v>-35.501867566834676</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9742</v>
      </c>
      <c r="C156" s="82">
        <f>SUM(C154:C155)</f>
        <v>28231.599999999999</v>
      </c>
      <c r="D156" s="98">
        <f>IFERROR(((B156/C156)-1)*100,IF(B156+C156&lt;&gt;0,100,0))</f>
        <v>-65.492568611059937</v>
      </c>
      <c r="E156" s="82">
        <f>SUM(E154:E155)</f>
        <v>400173.46240999998</v>
      </c>
      <c r="F156" s="82">
        <f>SUM(F154:F155)</f>
        <v>620441.93732999999</v>
      </c>
      <c r="G156" s="98">
        <f>IFERROR(((E156/F156)-1)*100,IF(E156+F156&lt;&gt;0,100,0))</f>
        <v>-35.501867566834676</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315</v>
      </c>
      <c r="C159" s="66">
        <v>30471</v>
      </c>
      <c r="D159" s="98">
        <f>IFERROR(((B159/C159)-1)*100,IF(B159+C159&lt;&gt;0,100,0))</f>
        <v>-98.966230186078562</v>
      </c>
      <c r="E159" s="78"/>
      <c r="F159" s="78"/>
      <c r="G159" s="65"/>
    </row>
    <row r="160" spans="1:7" s="16" customFormat="1" ht="12" x14ac:dyDescent="0.2">
      <c r="A160" s="79" t="s">
        <v>72</v>
      </c>
      <c r="B160" s="67">
        <v>1235490</v>
      </c>
      <c r="C160" s="66">
        <v>984420</v>
      </c>
      <c r="D160" s="98">
        <f>IFERROR(((B160/C160)-1)*100,IF(B160+C160&lt;&gt;0,100,0))</f>
        <v>25.504357896019989</v>
      </c>
      <c r="E160" s="78"/>
      <c r="F160" s="78"/>
      <c r="G160" s="65"/>
    </row>
    <row r="161" spans="1:7" s="16" customFormat="1" ht="12" x14ac:dyDescent="0.2">
      <c r="A161" s="79" t="s">
        <v>74</v>
      </c>
      <c r="B161" s="67">
        <v>2022</v>
      </c>
      <c r="C161" s="66">
        <v>1556</v>
      </c>
      <c r="D161" s="98">
        <f>IFERROR(((B161/C161)-1)*100,IF(B161+C161&lt;&gt;0,100,0))</f>
        <v>29.948586118251932</v>
      </c>
      <c r="E161" s="78"/>
      <c r="F161" s="78"/>
      <c r="G161" s="65"/>
    </row>
    <row r="162" spans="1:7" s="28" customFormat="1" ht="12" x14ac:dyDescent="0.2">
      <c r="A162" s="81" t="s">
        <v>34</v>
      </c>
      <c r="B162" s="82">
        <f>SUM(B159:B161)</f>
        <v>1237827</v>
      </c>
      <c r="C162" s="82">
        <f>SUM(C159:C161)</f>
        <v>1016447</v>
      </c>
      <c r="D162" s="98">
        <f>IFERROR(((B162/C162)-1)*100,IF(B162+C162&lt;&gt;0,100,0))</f>
        <v>21.779787829567109</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131502</v>
      </c>
      <c r="C165" s="66">
        <v>120456</v>
      </c>
      <c r="D165" s="98">
        <f>IFERROR(((B165/C165)-1)*100,IF(B165+C165&lt;&gt;0,100,0))</f>
        <v>9.1701534170153476</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131502</v>
      </c>
      <c r="C167" s="82">
        <f>SUM(C165:C166)</f>
        <v>120456</v>
      </c>
      <c r="D167" s="98">
        <f>IFERROR(((B167/C167)-1)*100,IF(B167+C167&lt;&gt;0,100,0))</f>
        <v>9.1701534170153476</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13693</v>
      </c>
      <c r="C175" s="113">
        <v>10109</v>
      </c>
      <c r="D175" s="111">
        <f>IFERROR(((B175/C175)-1)*100,IF(B175+C175&lt;&gt;0,100,0))</f>
        <v>35.453556237016514</v>
      </c>
      <c r="E175" s="113">
        <v>225748</v>
      </c>
      <c r="F175" s="113">
        <v>208987</v>
      </c>
      <c r="G175" s="111">
        <f>IFERROR(((E175/F175)-1)*100,IF(E175+F175&lt;&gt;0,100,0))</f>
        <v>8.0201160837755516</v>
      </c>
    </row>
    <row r="176" spans="1:7" x14ac:dyDescent="0.2">
      <c r="A176" s="101" t="s">
        <v>32</v>
      </c>
      <c r="B176" s="112">
        <v>65080</v>
      </c>
      <c r="C176" s="113">
        <v>65900</v>
      </c>
      <c r="D176" s="111">
        <f t="shared" ref="D176:D178" si="5">IFERROR(((B176/C176)-1)*100,IF(B176+C176&lt;&gt;0,100,0))</f>
        <v>-1.244309559939305</v>
      </c>
      <c r="E176" s="113">
        <v>1450509</v>
      </c>
      <c r="F176" s="113">
        <v>1471520</v>
      </c>
      <c r="G176" s="111">
        <f>IFERROR(((E176/F176)-1)*100,IF(E176+F176&lt;&gt;0,100,0))</f>
        <v>-1.4278433184734207</v>
      </c>
    </row>
    <row r="177" spans="1:7" x14ac:dyDescent="0.2">
      <c r="A177" s="101" t="s">
        <v>92</v>
      </c>
      <c r="B177" s="112">
        <v>29699718</v>
      </c>
      <c r="C177" s="113">
        <v>21712626</v>
      </c>
      <c r="D177" s="111">
        <f t="shared" si="5"/>
        <v>36.785472194841851</v>
      </c>
      <c r="E177" s="113">
        <v>594953724</v>
      </c>
      <c r="F177" s="113">
        <v>483713382</v>
      </c>
      <c r="G177" s="111">
        <f>IFERROR(((E177/F177)-1)*100,IF(E177+F177&lt;&gt;0,100,0))</f>
        <v>22.997160330784471</v>
      </c>
    </row>
    <row r="178" spans="1:7" x14ac:dyDescent="0.2">
      <c r="A178" s="101" t="s">
        <v>93</v>
      </c>
      <c r="B178" s="112">
        <v>116440</v>
      </c>
      <c r="C178" s="113">
        <v>134013</v>
      </c>
      <c r="D178" s="111">
        <f t="shared" si="5"/>
        <v>-13.112906956787773</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310</v>
      </c>
      <c r="C181" s="113">
        <v>402</v>
      </c>
      <c r="D181" s="111">
        <f t="shared" ref="D181:D184" si="6">IFERROR(((B181/C181)-1)*100,IF(B181+C181&lt;&gt;0,100,0))</f>
        <v>-22.885572139303477</v>
      </c>
      <c r="E181" s="113">
        <v>9757</v>
      </c>
      <c r="F181" s="113">
        <v>10373</v>
      </c>
      <c r="G181" s="111">
        <f t="shared" ref="G181" si="7">IFERROR(((E181/F181)-1)*100,IF(E181+F181&lt;&gt;0,100,0))</f>
        <v>-5.9384941675503677</v>
      </c>
    </row>
    <row r="182" spans="1:7" x14ac:dyDescent="0.2">
      <c r="A182" s="101" t="s">
        <v>32</v>
      </c>
      <c r="B182" s="112">
        <v>2886</v>
      </c>
      <c r="C182" s="113">
        <v>6705</v>
      </c>
      <c r="D182" s="111">
        <f t="shared" si="6"/>
        <v>-56.95749440715884</v>
      </c>
      <c r="E182" s="113">
        <v>133777</v>
      </c>
      <c r="F182" s="113">
        <v>139736</v>
      </c>
      <c r="G182" s="111">
        <f t="shared" ref="G182" si="8">IFERROR(((E182/F182)-1)*100,IF(E182+F182&lt;&gt;0,100,0))</f>
        <v>-4.2644701436995502</v>
      </c>
    </row>
    <row r="183" spans="1:7" x14ac:dyDescent="0.2">
      <c r="A183" s="101" t="s">
        <v>92</v>
      </c>
      <c r="B183" s="112">
        <v>40715</v>
      </c>
      <c r="C183" s="113">
        <v>75431</v>
      </c>
      <c r="D183" s="111">
        <f t="shared" si="6"/>
        <v>-46.023518182179743</v>
      </c>
      <c r="E183" s="113">
        <v>2803197</v>
      </c>
      <c r="F183" s="113">
        <v>2869048</v>
      </c>
      <c r="G183" s="111">
        <f t="shared" ref="G183" si="9">IFERROR(((E183/F183)-1)*100,IF(E183+F183&lt;&gt;0,100,0))</f>
        <v>-2.2952212720038112</v>
      </c>
    </row>
    <row r="184" spans="1:7" x14ac:dyDescent="0.2">
      <c r="A184" s="101" t="s">
        <v>93</v>
      </c>
      <c r="B184" s="112">
        <v>50994</v>
      </c>
      <c r="C184" s="113">
        <v>65033</v>
      </c>
      <c r="D184" s="111">
        <f t="shared" si="6"/>
        <v>-21.587501729890977</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2022-06-20T06:33:53Z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