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40A151C-8F33-44C8-A564-953CC4008270}" xr6:coauthVersionLast="47" xr6:coauthVersionMax="47" xr10:uidLastSave="{00000000-0000-0000-0000-000000000000}"/>
  <bookViews>
    <workbookView xWindow="3840" yWindow="3045"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<sst xmlns="http://schemas.openxmlformats.org/spreadsheetml/2006/main" count="270" uniqueCount="102">
  <si>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</si>
  <si>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</si>
  <si>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</si>
  <si>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</si>
  <si>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</si>
  <si>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</si>
  <si>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</si>
  <si>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</si>
  <si>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</si>
  <si>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</si>
  <si>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</si>
  <si>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</si>
  <si>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</si>
  <si>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</si>
  <si>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</si>
  <si>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</si>
  <si>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</si>
  <si>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</si>
  <si>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</si>
  <si>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</si>
  <si>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</si>
  <si>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</si>
  <si>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</si>
  <si>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</si>
  <si>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</si>
  <si>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</si>
  <si>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</si>
  <si>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</si>
  <si>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</si>
  <si>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</si>
  <si>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</si>
  <si>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</si>
  <si>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</si>
  <si>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</si>
  <si>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</si>
  <si>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</si>
  <si>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</si>
  <si>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</si>
  <si>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</si>
  <si>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</si>
  <si>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</si>
  <si>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</si>
  <si>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</si>
  <si>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</si>
  <si>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</si>
  <si>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</si>
  <si>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</si>
  <si>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</si>
  <si>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</si>
  <si>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</si>
  <si>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</si>
  <si>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</si>
  <si>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</si>
  <si>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</si>
  <si>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</si>
  <si>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</si>
  <si>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</si>
  <si>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</si>
  <si>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</si>
  <si>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</si>
  <si>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</si>
  <si>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</si>
  <si>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</si>
  <si>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</si>
  <si>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</si>
  <si>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</si>
  <si>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</si>
  <si>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</si>
  <si>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</si>
  <si>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</si>
  <si>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</si>
  <si>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</si>
  <si>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</si>
  <si>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</si>
  <si>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</si>
  <si>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</si>
  <si>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</si>
  <si>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</si>
  <si>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</si>
  <si>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</si>
  <si>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</si>
  <si>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</si>
  <si>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</si>
  <si>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</si>
  <si>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</si>
  <si>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</si>
  <si>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</si>
  <si>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</si>
  <si>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</si>
  <si>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</si>
  <si>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</si>
  <si>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</si>
  <si>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</si>
  <si>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</si>
  <si>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</si>
  <si>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</si>
  <si>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</si>
  <si>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</si>
  <si>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</si>
  <si>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22 December 2023</t>
  </si>
  <si>
    <t>22.12.2023</t>
  </si>
  <si>
    <t>30.12.2022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</si>
</sst>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_ ;_ * \-#,##0_ ;_ * &quot;-&quot;??_ ;_ @_ "/>
    <numFmt numFmtId="165" formatCode="_(* #,##0_);_(* \(#,##0\);_(* &quot;-&quot;??_);_(@_)"/>
    <numFmt numFmtId="166" formatCode="###\ ###\ ###\ ###\ ###\ ###\ ##0"/>
    <numFmt numFmtId="168" formatCode="###,###,###,###,##0"/>
    <numFmt numFmtId="169" formatCode="##\ ##0.00"/>
    <numFmt numFmtId="170"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28" fillId="0" borderId="0" applyFont="0" applyFill="0" applyBorder="0" applyAlignment="0" applyProtection="0">
      <alignment wrapText="1"/>
    </xf>
    <xf numFmtId="43" fontId="5" fillId="0" borderId="0" applyFont="0" applyFill="0" applyBorder="0" applyAlignment="0" applyProtection="0">
      <alignment wrapText="1"/>
    </xf>
    <xf numFmtId="43" fontId="34"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30" fillId="0" borderId="0" applyFont="0" applyFill="0" applyBorder="0" applyAlignment="0" applyProtection="0">
      <alignment wrapText="1"/>
    </xf>
    <xf numFmtId="43" fontId="5" fillId="0" borderId="0" applyFont="0" applyFill="0" applyBorder="0" applyAlignment="0" applyProtection="0">
      <alignment wrapText="1"/>
    </xf>
    <xf numFmtId="43" fontId="36" fillId="0" borderId="0" applyFont="0" applyFill="0" applyBorder="0" applyAlignment="0" applyProtection="0">
      <alignment wrapText="1"/>
    </xf>
    <xf numFmtId="43" fontId="5" fillId="0" borderId="0" applyFont="0" applyFill="0" applyBorder="0" applyAlignment="0" applyProtection="0">
      <alignment wrapText="1"/>
    </xf>
    <xf numFmtId="43" fontId="3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8" fillId="0" borderId="0" applyFont="0" applyFill="0" applyBorder="0" applyAlignment="0" applyProtection="0"/>
    <xf numFmtId="43" fontId="34"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46" fillId="0" borderId="0" applyFont="0" applyFill="0" applyBorder="0" applyAlignment="0" applyProtection="0"/>
    <xf numFmtId="43" fontId="3" fillId="0" borderId="0" applyFont="0" applyFill="0" applyBorder="0" applyAlignment="0" applyProtection="0"/>
    <xf numFmtId="43" fontId="47" fillId="0" borderId="0" applyFont="0" applyFill="0" applyBorder="0" applyAlignment="0" applyProtection="0"/>
    <xf numFmtId="43" fontId="34" fillId="0" borderId="0" applyFont="0" applyFill="0" applyBorder="0" applyAlignment="0" applyProtection="0"/>
    <xf numFmtId="43" fontId="45" fillId="0" borderId="0" applyFont="0" applyFill="0" applyBorder="0" applyAlignment="0" applyProtection="0">
      <alignment wrapText="1"/>
    </xf>
    <xf numFmtId="43" fontId="5" fillId="0" borderId="0" applyFont="0" applyFill="0" applyBorder="0" applyAlignment="0" applyProtection="0">
      <alignment wrapText="1"/>
    </xf>
    <xf numFmtId="43" fontId="50" fillId="0" borderId="0" applyFont="0" applyFill="0" applyBorder="0" applyAlignment="0" applyProtection="0">
      <alignment wrapText="1"/>
    </xf>
    <xf numFmtId="43" fontId="5" fillId="0" borderId="0" applyFont="0" applyFill="0" applyBorder="0" applyAlignment="0" applyProtection="0">
      <alignment wrapText="1"/>
    </xf>
    <xf numFmtId="43" fontId="5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4" fillId="0" borderId="0" applyFont="0" applyFill="0" applyBorder="0" applyAlignment="0" applyProtection="0"/>
    <xf numFmtId="43" fontId="34" fillId="0" borderId="0" applyFont="0" applyFill="0" applyBorder="0" applyAlignment="0" applyProtection="0"/>
    <xf numFmtId="43" fontId="57"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4"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3" fillId="0" borderId="0" applyFont="0" applyFill="0" applyBorder="0" applyAlignment="0" applyProtection="0">
      <alignment vertical="top"/>
    </xf>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2" fillId="0" borderId="0" applyFont="0" applyFill="0" applyBorder="0" applyAlignment="0" applyProtection="0"/>
    <xf numFmtId="43" fontId="3" fillId="0" borderId="0" applyFont="0" applyFill="0" applyBorder="0" applyAlignment="0" applyProtection="0"/>
    <xf numFmtId="43" fontId="61" fillId="0" borderId="0" applyFont="0" applyFill="0" applyBorder="0" applyAlignment="0" applyProtection="0"/>
    <xf numFmtId="43" fontId="58"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0"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61" fillId="0" borderId="0" applyFont="0" applyFill="0" applyBorder="0" applyAlignment="0" applyProtection="0"/>
    <xf numFmtId="43" fontId="6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43" fontId="1" fillId="0" borderId="0" applyFont="0" applyFill="0" applyBorder="0" applyAlignment="0" applyProtection="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5" fillId="0" borderId="0" applyFont="0" applyFill="0" applyBorder="0" applyAlignment="0" applyProtection="0">
      <alignment wrapText="1"/>
    </xf>
    <xf numFmtId="43" fontId="5" fillId="0" borderId="0" applyFont="0" applyFill="0" applyBorder="0" applyAlignment="0" applyProtection="0">
      <alignment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2"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43"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43" fontId="5" fillId="2" borderId="0" xfId="3" applyFont="1" applyFill="1" applyBorder="1" applyAlignment="1">
      <alignment horizontal="center"/>
    </xf>
    <xf numFmtId="0" fontId="5" fillId="2" borderId="0" xfId="2566" applyFill="1"/>
    <xf numFmtId="43" fontId="5" fillId="2" borderId="0" xfId="898" applyFont="1" applyFill="1" applyBorder="1"/>
    <xf numFmtId="3" fontId="5" fillId="2" borderId="0" xfId="2566" applyNumberFormat="1" applyFill="1"/>
    <xf numFmtId="164" fontId="3" fillId="2" borderId="0" xfId="2630" applyNumberFormat="1" applyFill="1" applyAlignment="1">
      <alignment horizontal="right" wrapText="1"/>
    </xf>
    <xf numFmtId="43"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5"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6" fontId="61" fillId="2" borderId="0" xfId="2185" applyNumberFormat="1" applyFill="1"/>
    <xf numFmtId="0" fontId="7" fillId="2" borderId="0" xfId="2566" applyFont="1" applyFill="1"/>
    <xf numFmtId="43" fontId="13" fillId="2" borderId="0" xfId="898" applyFont="1" applyFill="1" applyBorder="1"/>
    <xf numFmtId="43" fontId="13" fillId="2" borderId="0" xfId="898" applyFont="1" applyFill="1" applyBorder="1" applyAlignment="1">
      <alignment horizontal="center"/>
    </xf>
    <xf numFmtId="0" fontId="0" fillId="2" borderId="0" xfId="0" applyFill="1"/>
    <xf numFmtId="0" fontId="48" fillId="2" borderId="0" xfId="0" applyFont="1" applyFill="1"/>
    <xf numFmtId="164" fontId="5" fillId="2" borderId="0" xfId="1" applyNumberFormat="1" applyFont="1" applyFill="1" applyBorder="1"/>
    <xf numFmtId="164"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43"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5"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43" fontId="5" fillId="2" borderId="0" xfId="4" applyFont="1" applyFill="1" applyBorder="1" applyAlignment="1">
      <alignment horizontal="right"/>
    </xf>
    <xf numFmtId="43"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4" fontId="5" fillId="2" borderId="0" xfId="4" applyNumberFormat="1" applyFont="1" applyFill="1" applyBorder="1" applyAlignment="1">
      <alignment horizontal="right"/>
    </xf>
    <xf numFmtId="166"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43" fontId="22" fillId="2" borderId="0" xfId="4" applyFont="1" applyFill="1" applyBorder="1" applyAlignment="1">
      <alignment horizontal="center"/>
    </xf>
    <xf numFmtId="2" fontId="13" fillId="2" borderId="0" xfId="2566" applyNumberFormat="1" applyFont="1" applyFill="1" applyAlignment="1">
      <alignment horizontal="center"/>
    </xf>
    <xf numFmtId="43" fontId="13" fillId="2" borderId="0" xfId="4" applyFont="1" applyFill="1" applyBorder="1" applyAlignment="1">
      <alignment horizontal="center"/>
    </xf>
    <xf numFmtId="0" fontId="22" fillId="2" borderId="0" xfId="2566" applyFont="1" applyFill="1"/>
    <xf numFmtId="43" fontId="5" fillId="2" borderId="0" xfId="4" applyFont="1" applyFill="1" applyBorder="1" applyAlignment="1">
      <alignment horizontal="center"/>
    </xf>
    <xf numFmtId="165" fontId="13" fillId="3" borderId="0" xfId="898" applyNumberFormat="1" applyFont="1" applyFill="1" applyBorder="1" applyAlignment="1"/>
    <xf numFmtId="164"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5" fontId="13" fillId="3" borderId="0" xfId="898" applyNumberFormat="1" applyFont="1" applyFill="1" applyBorder="1" applyAlignment="1">
      <alignment horizontal="left"/>
    </xf>
    <xf numFmtId="165" fontId="65" fillId="3" borderId="0" xfId="898" applyNumberFormat="1" applyFont="1" applyFill="1" applyBorder="1" applyAlignment="1">
      <alignment horizontal="left"/>
    </xf>
    <xf numFmtId="165" fontId="65" fillId="3" borderId="0" xfId="898" applyNumberFormat="1" applyFont="1" applyFill="1" applyBorder="1" applyAlignment="1"/>
    <xf numFmtId="43" fontId="13" fillId="3" borderId="0" xfId="4" applyFont="1" applyFill="1" applyBorder="1" applyAlignment="1"/>
    <xf numFmtId="43" fontId="13" fillId="3" borderId="0" xfId="1" applyFont="1" applyFill="1" applyBorder="1" applyAlignment="1"/>
    <xf numFmtId="0" fontId="8" fillId="2" borderId="0" xfId="2566" applyFont="1" applyFill="1" applyAlignment="1">
      <alignment horizontal="left"/>
    </xf>
    <xf numFmtId="165" fontId="9" fillId="3" borderId="0" xfId="898" applyNumberFormat="1" applyFont="1" applyFill="1" applyBorder="1" applyAlignment="1"/>
    <xf numFmtId="164"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4" fontId="13" fillId="3" borderId="0" xfId="4" applyNumberFormat="1" applyFont="1" applyFill="1" applyBorder="1" applyAlignment="1"/>
    <xf numFmtId="0" fontId="13" fillId="3" borderId="0" xfId="2566" applyFont="1" applyFill="1"/>
    <xf numFmtId="164" fontId="65" fillId="3" borderId="0" xfId="4" applyNumberFormat="1" applyFont="1" applyFill="1" applyBorder="1"/>
    <xf numFmtId="0" fontId="65" fillId="3" borderId="0" xfId="2566" applyFont="1" applyFill="1"/>
    <xf numFmtId="164" fontId="65" fillId="3" borderId="0" xfId="4" applyNumberFormat="1" applyFont="1" applyFill="1" applyBorder="1" applyAlignment="1">
      <alignment horizontal="right"/>
    </xf>
    <xf numFmtId="0" fontId="71" fillId="2" borderId="0" xfId="2589" applyFont="1" applyFill="1"/>
    <xf numFmtId="43" fontId="13" fillId="3" borderId="0" xfId="4" applyFont="1" applyFill="1" applyBorder="1" applyAlignment="1">
      <alignment horizontal="right"/>
    </xf>
    <xf numFmtId="43" fontId="65" fillId="3" borderId="0" xfId="4" applyFont="1" applyFill="1" applyBorder="1" applyAlignment="1"/>
    <xf numFmtId="43" fontId="13" fillId="3" borderId="0" xfId="4" applyFont="1" applyFill="1" applyBorder="1"/>
    <xf numFmtId="0" fontId="5" fillId="2" borderId="0" xfId="0" applyFont="1" applyFill="1"/>
    <xf numFmtId="43"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43" fontId="65" fillId="3" borderId="0" xfId="4" applyFont="1" applyFill="1" applyBorder="1" applyAlignment="1">
      <alignment horizontal="right"/>
    </xf>
    <xf numFmtId="43" fontId="65" fillId="3" borderId="0" xfId="4" applyFont="1" applyFill="1" applyBorder="1" applyAlignment="1">
      <alignment horizontal="center"/>
    </xf>
    <xf numFmtId="43" fontId="13" fillId="3" borderId="0" xfId="4" applyFont="1" applyFill="1" applyBorder="1" applyAlignment="1">
      <alignment horizontal="center"/>
    </xf>
    <xf numFmtId="164"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alignment horizontal="right"/>
    </xf>
    <xf numFmtId="170"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1509368</v>
      </c>
      <c r="C11" s="54">
        <v>403250</v>
      </c>
      <c r="D11" s="72">
        <f>IFERROR(((B11/C11)-1)*100,IF(B11+C11&lt;&gt;0,100,0))</f>
        <v>274.30080595164293</v>
      </c>
      <c r="E11" s="54">
        <v>80293248</v>
      </c>
      <c r="F11" s="54">
        <v>80557739</v>
      </c>
      <c r="G11" s="72">
        <f>IFERROR(((E11/F11)-1)*100,IF(E11+F11&lt;&gt;0,100,0))</f>
        <v>-0.32832475598650879</v>
      </c>
    </row>
    <row r="12" spans="1:7" s="15" customFormat="1" ht="12" x14ac:dyDescent="0.2">
      <c r="A12" s="51" t="s">
        <v>9</v>
      </c>
      <c r="B12" s="54">
        <v>1083606.08</v>
      </c>
      <c r="C12" s="54">
        <v>354767.85399999999</v>
      </c>
      <c r="D12" s="72">
        <f>IFERROR(((B12/C12)-1)*100,IF(B12+C12&lt;&gt;0,100,0))</f>
        <v>205.44088698633897</v>
      </c>
      <c r="E12" s="54">
        <v>75193051.530000001</v>
      </c>
      <c r="F12" s="54">
        <v>81206181.525999993</v>
      </c>
      <c r="G12" s="72">
        <f>IFERROR(((E12/F12)-1)*100,IF(E12+F12&lt;&gt;0,100,0))</f>
        <v>-7.4047688033142549</v>
      </c>
    </row>
    <row r="13" spans="1:7" s="15" customFormat="1" ht="12" x14ac:dyDescent="0.2">
      <c r="A13" s="51" t="s">
        <v>10</v>
      </c>
      <c r="B13" s="54">
        <v>93597228.498800203</v>
      </c>
      <c r="C13" s="54">
        <v>26734964.347442798</v>
      </c>
      <c r="D13" s="72">
        <f>IFERROR(((B13/C13)-1)*100,IF(B13+C13&lt;&gt;0,100,0))</f>
        <v>250.09296172019316</v>
      </c>
      <c r="E13" s="54">
        <v>5282393458.1945295</v>
      </c>
      <c r="F13" s="54">
        <v>5877247413.5626497</v>
      </c>
      <c r="G13" s="72">
        <f>IFERROR(((E13/F13)-1)*100,IF(E13+F13&lt;&gt;0,100,0))</f>
        <v>-10.121301920953741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251</v>
      </c>
      <c r="C16" s="54">
        <v>59</v>
      </c>
      <c r="D16" s="72">
        <f>IFERROR(((B16/C16)-1)*100,IF(B16+C16&lt;&gt;0,100,0))</f>
        <v>325.42372881355936</v>
      </c>
      <c r="E16" s="54">
        <v>18605</v>
      </c>
      <c r="F16" s="54">
        <v>19953</v>
      </c>
      <c r="G16" s="72">
        <f>IFERROR(((E16/F16)-1)*100,IF(E16+F16&lt;&gt;0,100,0))</f>
        <v>-6.7558763093269132</v>
      </c>
    </row>
    <row r="17" spans="1:7" s="15" customFormat="1" ht="12" x14ac:dyDescent="0.2">
      <c r="A17" s="51" t="s">
        <v>9</v>
      </c>
      <c r="B17" s="54">
        <v>61767.197</v>
      </c>
      <c r="C17" s="54">
        <v>14275.495999999999</v>
      </c>
      <c r="D17" s="72">
        <f>IFERROR(((B17/C17)-1)*100,IF(B17+C17&lt;&gt;0,100,0))</f>
        <v>332.67986625473469</v>
      </c>
      <c r="E17" s="54">
        <v>8114025.2630000003</v>
      </c>
      <c r="F17" s="54">
        <v>8239997.9550000001</v>
      </c>
      <c r="G17" s="72">
        <f>IFERROR(((E17/F17)-1)*100,IF(E17+F17&lt;&gt;0,100,0))</f>
        <v>-1.5287951852410386</v>
      </c>
    </row>
    <row r="18" spans="1:7" s="15" customFormat="1" ht="12" x14ac:dyDescent="0.2">
      <c r="A18" s="51" t="s">
        <v>10</v>
      </c>
      <c r="B18" s="54">
        <v>4841044.1427102303</v>
      </c>
      <c r="C18" s="54">
        <v>818745.40643279999</v>
      </c>
      <c r="D18" s="72">
        <f>IFERROR(((B18/C18)-1)*100,IF(B18+C18&lt;&gt;0,100,0))</f>
        <v>491.27588438049673</v>
      </c>
      <c r="E18" s="54">
        <v>464315958.93726498</v>
      </c>
      <c r="F18" s="54">
        <v>558439762.43906796</v>
      </c>
      <c r="G18" s="72">
        <f>IFERROR(((E18/F18)-1)*100,IF(E18+F18&lt;&gt;0,100,0))</f>
        <v>-16.854781810432584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13901440.08179</v>
      </c>
      <c r="C24" s="53">
        <v>4445148.4448300004</v>
      </c>
      <c r="D24" s="52">
        <f>B24-C24</f>
        <v>9456291.6369599998</v>
      </c>
      <c r="E24" s="54">
        <v>740788738.91596997</v>
      </c>
      <c r="F24" s="54">
        <v>908375988.29794002</v>
      </c>
      <c r="G24" s="52">
        <f>E24-F24</f>
        <v>-167587249.38197005</v>
      </c>
    </row>
    <row r="25" spans="1:7" s="15" customFormat="1" ht="12" x14ac:dyDescent="0.2">
      <c r="A25" s="55" t="s">
        <v>15</v>
      </c>
      <c r="B25" s="53">
        <v>21202239.833749998</v>
      </c>
      <c r="C25" s="53">
        <v>5999734.3221500004</v>
      </c>
      <c r="D25" s="52">
        <f>B25-C25</f>
        <v>15202505.511599999</v>
      </c>
      <c r="E25" s="54">
        <v>875354863.95142996</v>
      </c>
      <c r="F25" s="54">
        <v>993049759.41758001</v>
      </c>
      <c r="G25" s="52">
        <f>E25-F25</f>
        <v>-117694895.46615005</v>
      </c>
    </row>
    <row r="26" spans="1:7" s="25" customFormat="1" ht="12" x14ac:dyDescent="0.2">
      <c r="A26" s="56" t="s">
        <v>16</v>
      </c>
      <c r="B26" s="57">
        <f>B24-B25</f>
        <v>-7300799.7519599982</v>
      </c>
      <c r="C26" s="57">
        <f>C24-C25</f>
        <v>-1554585.87732</v>
      </c>
      <c r="D26" s="57"/>
      <c r="E26" s="57">
        <f>E24-E25</f>
        <v>-134566125.03546</v>
      </c>
      <c r="F26" s="57">
        <f>F24-F25</f>
        <v>-84673771.119639993</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74379.56819002</v>
      </c>
      <c r="C33" s="103">
        <v>73048.568806209994</v>
      </c>
      <c r="D33" s="72">
        <f t="shared" ref="D33:D42" si="0">IFERROR(((B33/C33)-1)*100,IF(B33+C33&lt;&gt;0,100,0))</f>
        <v>1.8220745533577887</v>
      </c>
      <c r="E33" s="51"/>
      <c r="F33" s="103">
        <v>75484.94</v>
      </c>
      <c r="G33" s="103">
        <v>73999.039999999994</v>
      </c>
    </row>
    <row r="34" spans="1:7" s="15" customFormat="1" ht="12" x14ac:dyDescent="0.2">
      <c r="A34" s="51" t="s">
        <v>23</v>
      </c>
      <c r="B34" s="103">
        <v>78576.222758470001</v>
      </c>
      <c r="C34" s="103">
        <v>77087.885891230006</v>
      </c>
      <c r="D34" s="72">
        <f t="shared" si="0"/>
        <v>1.9307013677090756</v>
      </c>
      <c r="E34" s="51"/>
      <c r="F34" s="103">
        <v>79415.17</v>
      </c>
      <c r="G34" s="103">
        <v>76163.899999999994</v>
      </c>
    </row>
    <row r="35" spans="1:7" s="15" customFormat="1" ht="12" x14ac:dyDescent="0.2">
      <c r="A35" s="51" t="s">
        <v>24</v>
      </c>
      <c r="B35" s="103">
        <v>71804.332744900006</v>
      </c>
      <c r="C35" s="103">
        <v>68630.812869829999</v>
      </c>
      <c r="D35" s="72">
        <f t="shared" si="0"/>
        <v>4.6240452973930646</v>
      </c>
      <c r="E35" s="51"/>
      <c r="F35" s="103">
        <v>71812.41</v>
      </c>
      <c r="G35" s="103">
        <v>69792.81</v>
      </c>
    </row>
    <row r="36" spans="1:7" s="15" customFormat="1" ht="12" x14ac:dyDescent="0.2">
      <c r="A36" s="51" t="s">
        <v>25</v>
      </c>
      <c r="B36" s="103">
        <v>67966.890878079997</v>
      </c>
      <c r="C36" s="103">
        <v>66955.473996400004</v>
      </c>
      <c r="D36" s="72">
        <f t="shared" si="0"/>
        <v>1.5105813181673255</v>
      </c>
      <c r="E36" s="51"/>
      <c r="F36" s="103">
        <v>69345.47</v>
      </c>
      <c r="G36" s="103">
        <v>67575.45</v>
      </c>
    </row>
    <row r="37" spans="1:7" s="15" customFormat="1" ht="12" x14ac:dyDescent="0.2">
      <c r="A37" s="51" t="s">
        <v>79</v>
      </c>
      <c r="B37" s="103">
        <v>56948.38236702</v>
      </c>
      <c r="C37" s="103">
        <v>70805.03145558</v>
      </c>
      <c r="D37" s="72">
        <f t="shared" si="0"/>
        <v>-19.570147493336066</v>
      </c>
      <c r="E37" s="51"/>
      <c r="F37" s="103">
        <v>57430.44</v>
      </c>
      <c r="G37" s="103">
        <v>53764.21</v>
      </c>
    </row>
    <row r="38" spans="1:7" s="15" customFormat="1" ht="12" x14ac:dyDescent="0.2">
      <c r="A38" s="51" t="s">
        <v>26</v>
      </c>
      <c r="B38" s="103">
        <v>98120.203463889993</v>
      </c>
      <c r="C38" s="103">
        <v>90308.102140699993</v>
      </c>
      <c r="D38" s="72">
        <f t="shared" si="0"/>
        <v>8.6504988345549982</v>
      </c>
      <c r="E38" s="51"/>
      <c r="F38" s="103">
        <v>105333.98</v>
      </c>
      <c r="G38" s="103">
        <v>97744.53</v>
      </c>
    </row>
    <row r="39" spans="1:7" s="15" customFormat="1" ht="12" x14ac:dyDescent="0.2">
      <c r="A39" s="51" t="s">
        <v>27</v>
      </c>
      <c r="B39" s="103">
        <v>17365.561738100001</v>
      </c>
      <c r="C39" s="103">
        <v>15525.462603759999</v>
      </c>
      <c r="D39" s="72">
        <f t="shared" si="0"/>
        <v>11.852137236119219</v>
      </c>
      <c r="E39" s="51"/>
      <c r="F39" s="103">
        <v>17526.79</v>
      </c>
      <c r="G39" s="103">
        <v>16722.97</v>
      </c>
    </row>
    <row r="40" spans="1:7" s="15" customFormat="1" ht="12" x14ac:dyDescent="0.2">
      <c r="A40" s="51" t="s">
        <v>28</v>
      </c>
      <c r="B40" s="103">
        <v>100463.30934214999</v>
      </c>
      <c r="C40" s="103">
        <v>90252.666289400004</v>
      </c>
      <c r="D40" s="72">
        <f t="shared" si="0"/>
        <v>11.313397678478566</v>
      </c>
      <c r="E40" s="51"/>
      <c r="F40" s="103">
        <v>105069.17</v>
      </c>
      <c r="G40" s="103">
        <v>100335.2</v>
      </c>
    </row>
    <row r="41" spans="1:7" s="15" customFormat="1" ht="12" x14ac:dyDescent="0.2">
      <c r="A41" s="51" t="s">
        <v>29</v>
      </c>
      <c r="B41" s="59"/>
      <c r="C41" s="59"/>
      <c r="D41" s="72">
        <f t="shared" si="0"/>
        <v>0</v>
      </c>
      <c r="E41" s="51"/>
      <c r="F41" s="59"/>
      <c r="G41" s="59"/>
    </row>
    <row r="42" spans="1:7" s="15" customFormat="1" ht="12" x14ac:dyDescent="0.2">
      <c r="A42" s="51" t="s">
        <v>78</v>
      </c>
      <c r="B42" s="103">
        <v>672.60773524000001</v>
      </c>
      <c r="C42" s="103">
        <v>1050.7204589099999</v>
      </c>
      <c r="D42" s="72">
        <f t="shared" si="0"/>
        <v>-35.98604371539961</v>
      </c>
      <c r="E42" s="51"/>
      <c r="F42" s="103">
        <v>682.76</v>
      </c>
      <c r="G42" s="103">
        <v>669.04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18404.478446552701</v>
      </c>
      <c r="D48" s="59"/>
      <c r="E48" s="104">
        <v>21337.885302384399</v>
      </c>
      <c r="F48" s="59"/>
      <c r="G48" s="72">
        <f>IFERROR(((C48/E48)-1)*100,IF(C48+E48&lt;&gt;0,100,0))</f>
        <v>-13.747411302768153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1724</v>
      </c>
      <c r="D54" s="62"/>
      <c r="E54" s="105">
        <v>388762</v>
      </c>
      <c r="F54" s="105">
        <v>34279351.734215997</v>
      </c>
      <c r="G54" s="105">
        <v>7782495.4079999998</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2876</v>
      </c>
      <c r="C68" s="53">
        <v>937</v>
      </c>
      <c r="D68" s="72">
        <f>IFERROR(((B68/C68)-1)*100,IF(B68+C68&lt;&gt;0,100,0))</f>
        <v>206.93703308431162</v>
      </c>
      <c r="E68" s="53">
        <v>324371</v>
      </c>
      <c r="F68" s="53">
        <v>331809</v>
      </c>
      <c r="G68" s="72">
        <f>IFERROR(((E68/F68)-1)*100,IF(E68+F68&lt;&gt;0,100,0))</f>
        <v>-2.2416510703446857</v>
      </c>
    </row>
    <row r="69" spans="1:7" s="15" customFormat="1" ht="12" x14ac:dyDescent="0.2">
      <c r="A69" s="66" t="s">
        <v>54</v>
      </c>
      <c r="B69" s="54">
        <v>107901454.243</v>
      </c>
      <c r="C69" s="53">
        <v>13042329.552999999</v>
      </c>
      <c r="D69" s="72">
        <f>IFERROR(((B69/C69)-1)*100,IF(B69+C69&lt;&gt;0,100,0))</f>
        <v>727.31734238520664</v>
      </c>
      <c r="E69" s="53">
        <v>12195176288.993</v>
      </c>
      <c r="F69" s="53">
        <v>9977146669.1110001</v>
      </c>
      <c r="G69" s="72">
        <f>IFERROR(((E69/F69)-1)*100,IF(E69+F69&lt;&gt;0,100,0))</f>
        <v>22.231101671071606</v>
      </c>
    </row>
    <row r="70" spans="1:7" s="15" customFormat="1" ht="12" x14ac:dyDescent="0.2">
      <c r="A70" s="66" t="s">
        <v>55</v>
      </c>
      <c r="B70" s="54">
        <v>92564159.376680002</v>
      </c>
      <c r="C70" s="53">
        <v>12979661.351199999</v>
      </c>
      <c r="D70" s="72">
        <f>IFERROR(((B70/C70)-1)*100,IF(B70+C70&lt;&gt;0,100,0))</f>
        <v>613.14772298063258</v>
      </c>
      <c r="E70" s="53">
        <v>10944844620.3062</v>
      </c>
      <c r="F70" s="53">
        <v>9496463743.3093109</v>
      </c>
      <c r="G70" s="72">
        <f>IFERROR(((E70/F70)-1)*100,IF(E70+F70&lt;&gt;0,100,0))</f>
        <v>15.251791784255886</v>
      </c>
    </row>
    <row r="71" spans="1:7" s="15" customFormat="1" ht="12" x14ac:dyDescent="0.2">
      <c r="A71" s="66" t="s">
        <v>94</v>
      </c>
      <c r="B71" s="72">
        <f>IFERROR(B69/B68/1000,)</f>
        <v>37.517890905076491</v>
      </c>
      <c r="C71" s="72">
        <f>IFERROR(C69/C68/1000,)</f>
        <v>13.919241785485593</v>
      </c>
      <c r="D71" s="72">
        <f>IFERROR(((B71/C71)-1)*100,IF(B71+C71&lt;&gt;0,100,0))</f>
        <v>169.53976001910243</v>
      </c>
      <c r="E71" s="72">
        <f>IFERROR(E69/E68/1000,)</f>
        <v>37.596382811635443</v>
      </c>
      <c r="F71" s="72">
        <f>IFERROR(F69/F68/1000,)</f>
        <v>30.068945294163207</v>
      </c>
      <c r="G71" s="72">
        <f>IFERROR(((E71/F71)-1)*100,IF(E71+F71&lt;&gt;0,100,0))</f>
        <v>25.033926011809314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1692</v>
      </c>
      <c r="C74" s="53">
        <v>514</v>
      </c>
      <c r="D74" s="72">
        <f>IFERROR(((B74/C74)-1)*100,IF(B74+C74&lt;&gt;0,100,0))</f>
        <v>229.1828793774319</v>
      </c>
      <c r="E74" s="53">
        <v>137221</v>
      </c>
      <c r="F74" s="53">
        <v>138689</v>
      </c>
      <c r="G74" s="72">
        <f>IFERROR(((E74/F74)-1)*100,IF(E74+F74&lt;&gt;0,100,0))</f>
        <v>-1.0584833692650508</v>
      </c>
    </row>
    <row r="75" spans="1:7" s="15" customFormat="1" ht="12" x14ac:dyDescent="0.2">
      <c r="A75" s="66" t="s">
        <v>54</v>
      </c>
      <c r="B75" s="54">
        <v>443862867.27100003</v>
      </c>
      <c r="C75" s="53">
        <v>136347520.796</v>
      </c>
      <c r="D75" s="72">
        <f>IFERROR(((B75/C75)-1)*100,IF(B75+C75&lt;&gt;0,100,0))</f>
        <v>225.53790833872026</v>
      </c>
      <c r="E75" s="53">
        <v>30631527662.553001</v>
      </c>
      <c r="F75" s="53">
        <v>25741601576.479</v>
      </c>
      <c r="G75" s="72">
        <f>IFERROR(((E75/F75)-1)*100,IF(E75+F75&lt;&gt;0,100,0))</f>
        <v>18.996199873368003</v>
      </c>
    </row>
    <row r="76" spans="1:7" s="15" customFormat="1" ht="12" x14ac:dyDescent="0.2">
      <c r="A76" s="66" t="s">
        <v>55</v>
      </c>
      <c r="B76" s="54">
        <v>394307816.70468003</v>
      </c>
      <c r="C76" s="53">
        <v>120987161.07508001</v>
      </c>
      <c r="D76" s="72">
        <f>IFERROR(((B76/C76)-1)*100,IF(B76+C76&lt;&gt;0,100,0))</f>
        <v>225.90880982816651</v>
      </c>
      <c r="E76" s="53">
        <v>27651202432.639801</v>
      </c>
      <c r="F76" s="53">
        <v>24080561705.665699</v>
      </c>
      <c r="G76" s="72">
        <f>IFERROR(((E76/F76)-1)*100,IF(E76+F76&lt;&gt;0,100,0))</f>
        <v>14.827896336545997</v>
      </c>
    </row>
    <row r="77" spans="1:7" s="15" customFormat="1" ht="12" x14ac:dyDescent="0.2">
      <c r="A77" s="66" t="s">
        <v>94</v>
      </c>
      <c r="B77" s="72">
        <f>IFERROR(B75/B74/1000,)</f>
        <v>262.33029980555557</v>
      </c>
      <c r="C77" s="72">
        <f>IFERROR(C75/C74/1000,)</f>
        <v>265.26755018677045</v>
      </c>
      <c r="D77" s="72">
        <f>IFERROR(((B77/C77)-1)*100,IF(B77+C77&lt;&gt;0,100,0))</f>
        <v>-1.1072784361098154</v>
      </c>
      <c r="E77" s="72">
        <f>IFERROR(E75/E74/1000,)</f>
        <v>223.22769592520825</v>
      </c>
      <c r="F77" s="72">
        <f>IFERROR(F75/F74/1000,)</f>
        <v>185.60665645061252</v>
      </c>
      <c r="G77" s="72">
        <f>IFERROR(((E77/F77)-1)*100,IF(E77+F77&lt;&gt;0,100,0))</f>
        <v>20.26922966774427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134</v>
      </c>
      <c r="C80" s="53">
        <v>65</v>
      </c>
      <c r="D80" s="72">
        <f>IFERROR(((B80/C80)-1)*100,IF(B80+C80&lt;&gt;0,100,0))</f>
        <v>106.15384615384613</v>
      </c>
      <c r="E80" s="53">
        <v>10948</v>
      </c>
      <c r="F80" s="53">
        <v>9970</v>
      </c>
      <c r="G80" s="72">
        <f>IFERROR(((E80/F80)-1)*100,IF(E80+F80&lt;&gt;0,100,0))</f>
        <v>9.80942828485456</v>
      </c>
    </row>
    <row r="81" spans="1:7" s="15" customFormat="1" ht="12" x14ac:dyDescent="0.2">
      <c r="A81" s="66" t="s">
        <v>54</v>
      </c>
      <c r="B81" s="54">
        <v>15369621.186000001</v>
      </c>
      <c r="C81" s="53">
        <v>6639138.9289999995</v>
      </c>
      <c r="D81" s="72">
        <f>IFERROR(((B81/C81)-1)*100,IF(B81+C81&lt;&gt;0,100,0))</f>
        <v>131.50021938635655</v>
      </c>
      <c r="E81" s="53">
        <v>1298301967.467</v>
      </c>
      <c r="F81" s="53">
        <v>1158604467.283</v>
      </c>
      <c r="G81" s="72">
        <f>IFERROR(((E81/F81)-1)*100,IF(E81+F81&lt;&gt;0,100,0))</f>
        <v>12.057393539280881</v>
      </c>
    </row>
    <row r="82" spans="1:7" s="15" customFormat="1" ht="12" x14ac:dyDescent="0.2">
      <c r="A82" s="66" t="s">
        <v>55</v>
      </c>
      <c r="B82" s="54">
        <v>1195611.01027026</v>
      </c>
      <c r="C82" s="53">
        <v>-435985.027220032</v>
      </c>
      <c r="D82" s="72">
        <f>IFERROR(((B82/C82)-1)*100,IF(B82+C82&lt;&gt;0,100,0))</f>
        <v>-374.23212624842313</v>
      </c>
      <c r="E82" s="53">
        <v>405044454.98696101</v>
      </c>
      <c r="F82" s="53">
        <v>387574492.06469101</v>
      </c>
      <c r="G82" s="72">
        <f>IFERROR(((E82/F82)-1)*100,IF(E82+F82&lt;&gt;0,100,0))</f>
        <v>4.5075110152899445</v>
      </c>
    </row>
    <row r="83" spans="1:7" x14ac:dyDescent="0.2">
      <c r="A83" s="66" t="s">
        <v>94</v>
      </c>
      <c r="B83" s="72">
        <f>IFERROR(B81/B80/1000,)</f>
        <v>114.69866556716418</v>
      </c>
      <c r="C83" s="72">
        <f>IFERROR(C81/C80/1000,)</f>
        <v>102.14059890769229</v>
      </c>
      <c r="D83" s="72">
        <f>IFERROR(((B83/C83)-1)*100,IF(B83+C83&lt;&gt;0,100,0))</f>
        <v>12.294882538158024</v>
      </c>
      <c r="E83" s="72">
        <f>IFERROR(E81/E80/1000,)</f>
        <v>118.58804964075631</v>
      </c>
      <c r="F83" s="72">
        <f>IFERROR(F81/F80/1000,)</f>
        <v>116.20907395015045</v>
      </c>
      <c r="G83" s="72">
        <f>IFERROR(((E83/F83)-1)*100,IF(E83+F83&lt;&gt;0,100,0))</f>
        <v>2.0471514054284157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4702</v>
      </c>
      <c r="C86" s="51">
        <f>C68+C74+C80</f>
        <v>1516</v>
      </c>
      <c r="D86" s="72">
        <f>IFERROR(((B86/C86)-1)*100,IF(B86+C86&lt;&gt;0,100,0))</f>
        <v>210.15831134564644</v>
      </c>
      <c r="E86" s="51">
        <f>E68+E74+E80</f>
        <v>472540</v>
      </c>
      <c r="F86" s="51">
        <f>F68+F74+F80</f>
        <v>480468</v>
      </c>
      <c r="G86" s="72">
        <f>IFERROR(((E86/F86)-1)*100,IF(E86+F86&lt;&gt;0,100,0))</f>
        <v>-1.6500578602529181</v>
      </c>
    </row>
    <row r="87" spans="1:7" s="15" customFormat="1" ht="12" x14ac:dyDescent="0.2">
      <c r="A87" s="66" t="s">
        <v>54</v>
      </c>
      <c r="B87" s="51">
        <f t="shared" ref="B87:C87" si="1">B69+B75+B81</f>
        <v>567133942.70000005</v>
      </c>
      <c r="C87" s="51">
        <f t="shared" si="1"/>
        <v>156028989.278</v>
      </c>
      <c r="D87" s="72">
        <f>IFERROR(((B87/C87)-1)*100,IF(B87+C87&lt;&gt;0,100,0))</f>
        <v>263.47985417602501</v>
      </c>
      <c r="E87" s="51">
        <f t="shared" ref="E87:F87" si="2">E69+E75+E81</f>
        <v>44125005919.013008</v>
      </c>
      <c r="F87" s="51">
        <f t="shared" si="2"/>
        <v>36877352712.872993</v>
      </c>
      <c r="G87" s="72">
        <f>IFERROR(((E87/F87)-1)*100,IF(E87+F87&lt;&gt;0,100,0))</f>
        <v>19.653398828734336</v>
      </c>
    </row>
    <row r="88" spans="1:7" s="15" customFormat="1" ht="12" x14ac:dyDescent="0.2">
      <c r="A88" s="66" t="s">
        <v>55</v>
      </c>
      <c r="B88" s="51">
        <f t="shared" ref="B88:C88" si="3">B70+B76+B82</f>
        <v>488067587.09163028</v>
      </c>
      <c r="C88" s="51">
        <f t="shared" si="3"/>
        <v>133530837.39905998</v>
      </c>
      <c r="D88" s="72">
        <f>IFERROR(((B88/C88)-1)*100,IF(B88+C88&lt;&gt;0,100,0))</f>
        <v>265.50926856919881</v>
      </c>
      <c r="E88" s="51">
        <f t="shared" ref="E88:F88" si="4">E70+E76+E82</f>
        <v>39001091507.932961</v>
      </c>
      <c r="F88" s="51">
        <f t="shared" si="4"/>
        <v>33964599941.0397</v>
      </c>
      <c r="G88" s="72">
        <f>IFERROR(((E88/F88)-1)*100,IF(E88+F88&lt;&gt;0,100,0))</f>
        <v>14.828649757795699</v>
      </c>
    </row>
    <row r="89" spans="1:7" x14ac:dyDescent="0.2">
      <c r="A89" s="66" t="s">
        <v>95</v>
      </c>
      <c r="B89" s="72">
        <f>IFERROR((B75/B87)*100,IF(B75+B87&lt;&gt;0,100,0))</f>
        <v>78.26420424738933</v>
      </c>
      <c r="C89" s="72">
        <f>IFERROR((C75/C87)*100,IF(C75+C87&lt;&gt;0,100,0))</f>
        <v>87.38601808992486</v>
      </c>
      <c r="D89" s="72">
        <f>IFERROR(((B89/C89)-1)*100,IF(B89+C89&lt;&gt;0,100,0))</f>
        <v>-10.438527858253821</v>
      </c>
      <c r="E89" s="72">
        <f>IFERROR((E75/E87)*100,IF(E75+E87&lt;&gt;0,100,0))</f>
        <v>69.419883407549179</v>
      </c>
      <c r="F89" s="72">
        <f>IFERROR((F75/F87)*100,IF(F75+F87&lt;&gt;0,100,0))</f>
        <v>69.803279473185256</v>
      </c>
      <c r="G89" s="72">
        <f>IFERROR(((E89/F89)-1)*100,IF(E89+F89&lt;&gt;0,100,0))</f>
        <v>-0.5492522250095111</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83044540.456</v>
      </c>
      <c r="C97" s="106">
        <v>18028661.785999998</v>
      </c>
      <c r="D97" s="52">
        <f>B97-C97</f>
        <v>65015878.670000002</v>
      </c>
      <c r="E97" s="106">
        <v>5557968933.5299997</v>
      </c>
      <c r="F97" s="106">
        <v>3410234632.152</v>
      </c>
      <c r="G97" s="67">
        <f>E97-F97</f>
        <v>2147734301.3779998</v>
      </c>
    </row>
    <row r="98" spans="1:7" s="15" customFormat="1" ht="13.5" x14ac:dyDescent="0.2">
      <c r="A98" s="66" t="s">
        <v>88</v>
      </c>
      <c r="B98" s="53">
        <v>96186386.200000003</v>
      </c>
      <c r="C98" s="106">
        <v>20255628.046999998</v>
      </c>
      <c r="D98" s="52">
        <f>B98-C98</f>
        <v>75930758.152999997</v>
      </c>
      <c r="E98" s="106">
        <v>5533655411.9630003</v>
      </c>
      <c r="F98" s="106">
        <v>3383456150.619</v>
      </c>
      <c r="G98" s="67">
        <f>E98-F98</f>
        <v>2150199261.3440003</v>
      </c>
    </row>
    <row r="99" spans="1:7" s="15" customFormat="1" ht="12" x14ac:dyDescent="0.2">
      <c r="A99" s="68" t="s">
        <v>16</v>
      </c>
      <c r="B99" s="52">
        <f>B97-B98</f>
        <v>-13141845.744000003</v>
      </c>
      <c r="C99" s="52">
        <f>C97-C98</f>
        <v>-2226966.2609999999</v>
      </c>
      <c r="D99" s="69"/>
      <c r="E99" s="52">
        <f>E97-E98</f>
        <v>24313521.566999435</v>
      </c>
      <c r="F99" s="69">
        <f>F97-F98</f>
        <v>26778481.532999992</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21466898.122000001</v>
      </c>
      <c r="C102" s="106">
        <v>1925691</v>
      </c>
      <c r="D102" s="52">
        <f>B102-C102</f>
        <v>19541207.122000001</v>
      </c>
      <c r="E102" s="106">
        <v>1604032057.0309999</v>
      </c>
      <c r="F102" s="106">
        <v>1147369504.4230001</v>
      </c>
      <c r="G102" s="67">
        <f>E102-F102</f>
        <v>456662552.6079998</v>
      </c>
    </row>
    <row r="103" spans="1:7" s="15" customFormat="1" ht="13.5" x14ac:dyDescent="0.2">
      <c r="A103" s="66" t="s">
        <v>88</v>
      </c>
      <c r="B103" s="53">
        <v>20104701.541000001</v>
      </c>
      <c r="C103" s="106">
        <v>2320595.2000000002</v>
      </c>
      <c r="D103" s="52">
        <f>B103-C103</f>
        <v>17784106.341000002</v>
      </c>
      <c r="E103" s="106">
        <v>1784349532.5929999</v>
      </c>
      <c r="F103" s="106">
        <v>1302973944.247</v>
      </c>
      <c r="G103" s="67">
        <f>E103-F103</f>
        <v>481375588.34599996</v>
      </c>
    </row>
    <row r="104" spans="1:7" s="25" customFormat="1" ht="12" x14ac:dyDescent="0.2">
      <c r="A104" s="68" t="s">
        <v>16</v>
      </c>
      <c r="B104" s="52">
        <f>B102-B103</f>
        <v>1362196.5810000002</v>
      </c>
      <c r="C104" s="52">
        <f>C102-C103</f>
        <v>-394904.20000000019</v>
      </c>
      <c r="D104" s="69"/>
      <c r="E104" s="52">
        <f>E102-E103</f>
        <v>-180317475.56200004</v>
      </c>
      <c r="F104" s="69">
        <f>F102-F103</f>
        <v>-155604439.82399988</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8">
        <v>940.37789681870504</v>
      </c>
      <c r="C111" s="107">
        <v>857.52070708042095</v>
      </c>
      <c r="D111" s="72">
        <f>IFERROR(((B111/C111)-1)*100,IF(B111+C111&lt;&gt;0,100,0))</f>
        <v>9.6624127037568499</v>
      </c>
      <c r="E111" s="71"/>
      <c r="F111" s="108">
        <v>944.45205008689197</v>
      </c>
      <c r="G111" s="108">
        <v>938.37583837163902</v>
      </c>
    </row>
    <row r="112" spans="1:7" s="15" customFormat="1" ht="12" x14ac:dyDescent="0.2">
      <c r="A112" s="66" t="s">
        <v>50</v>
      </c>
      <c r="B112" s="108">
        <v>926.93526151974697</v>
      </c>
      <c r="C112" s="107">
        <v>845.49126258014303</v>
      </c>
      <c r="D112" s="72">
        <f>IFERROR(((B112/C112)-1)*100,IF(B112+C112&lt;&gt;0,100,0))</f>
        <v>9.6327428258768055</v>
      </c>
      <c r="E112" s="71"/>
      <c r="F112" s="108">
        <v>930.97499527992602</v>
      </c>
      <c r="G112" s="108">
        <v>924.987612751744</v>
      </c>
    </row>
    <row r="113" spans="1:7" s="15" customFormat="1" ht="12" x14ac:dyDescent="0.2">
      <c r="A113" s="66" t="s">
        <v>51</v>
      </c>
      <c r="B113" s="108">
        <v>1009.07607113791</v>
      </c>
      <c r="C113" s="107">
        <v>916.86891006823703</v>
      </c>
      <c r="D113" s="72">
        <f>IFERROR(((B113/C113)-1)*100,IF(B113+C113&lt;&gt;0,100,0))</f>
        <v>10.056744214700286</v>
      </c>
      <c r="E113" s="71"/>
      <c r="F113" s="108">
        <v>1013.13446808946</v>
      </c>
      <c r="G113" s="108">
        <v>1006.5884456559399</v>
      </c>
    </row>
    <row r="114" spans="1:7" s="25" customFormat="1" ht="12" x14ac:dyDescent="0.2">
      <c r="A114" s="68" t="s">
        <v>52</v>
      </c>
      <c r="B114" s="72"/>
      <c r="C114" s="71"/>
      <c r="D114" s="73"/>
      <c r="E114" s="71"/>
      <c r="F114" s="58"/>
      <c r="G114" s="58"/>
    </row>
    <row r="115" spans="1:7" s="15" customFormat="1" ht="12" x14ac:dyDescent="0.2">
      <c r="A115" s="66" t="s">
        <v>56</v>
      </c>
      <c r="B115" s="108">
        <v>708.85192841051003</v>
      </c>
      <c r="C115" s="107">
        <v>649.56481245213502</v>
      </c>
      <c r="D115" s="72">
        <f>IFERROR(((B115/C115)-1)*100,IF(B115+C115&lt;&gt;0,100,0))</f>
        <v>9.1272056031735502</v>
      </c>
      <c r="E115" s="71"/>
      <c r="F115" s="108">
        <v>709.80871656697195</v>
      </c>
      <c r="G115" s="108">
        <v>708.15602016673097</v>
      </c>
    </row>
    <row r="116" spans="1:7" s="15" customFormat="1" ht="12" x14ac:dyDescent="0.2">
      <c r="A116" s="66" t="s">
        <v>57</v>
      </c>
      <c r="B116" s="108">
        <v>936.86170485806804</v>
      </c>
      <c r="C116" s="107">
        <v>849.64622107853097</v>
      </c>
      <c r="D116" s="72">
        <f>IFERROR(((B116/C116)-1)*100,IF(B116+C116&lt;&gt;0,100,0))</f>
        <v>10.264917516943317</v>
      </c>
      <c r="E116" s="71"/>
      <c r="F116" s="108">
        <v>939.41072852472303</v>
      </c>
      <c r="G116" s="108">
        <v>935.35862800200096</v>
      </c>
    </row>
    <row r="117" spans="1:7" s="15" customFormat="1" ht="12" x14ac:dyDescent="0.2">
      <c r="A117" s="66" t="s">
        <v>59</v>
      </c>
      <c r="B117" s="108">
        <v>1086.29176715156</v>
      </c>
      <c r="C117" s="107">
        <v>971.35128789365695</v>
      </c>
      <c r="D117" s="72">
        <f>IFERROR(((B117/C117)-1)*100,IF(B117+C117&lt;&gt;0,100,0))</f>
        <v>11.833049555856112</v>
      </c>
      <c r="E117" s="71"/>
      <c r="F117" s="108">
        <v>1090.6019318180499</v>
      </c>
      <c r="G117" s="108">
        <v>1083.82139559188</v>
      </c>
    </row>
    <row r="118" spans="1:7" s="15" customFormat="1" ht="12" x14ac:dyDescent="0.2">
      <c r="A118" s="66" t="s">
        <v>58</v>
      </c>
      <c r="B118" s="108">
        <v>985.96698748472295</v>
      </c>
      <c r="C118" s="107">
        <v>917.39486391564503</v>
      </c>
      <c r="D118" s="72">
        <f>IFERROR(((B118/C118)-1)*100,IF(B118+C118&lt;&gt;0,100,0))</f>
        <v>7.4746574529965137</v>
      </c>
      <c r="E118" s="71"/>
      <c r="F118" s="108">
        <v>992.11830654627101</v>
      </c>
      <c r="G118" s="108">
        <v>983.32473036716499</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1</v>
      </c>
      <c r="C126" s="53">
        <v>0</v>
      </c>
      <c r="D126" s="72">
        <f>IFERROR(((B126/C126)-1)*100,IF(B126+C126&lt;&gt;0,100,0))</f>
        <v>100</v>
      </c>
      <c r="E126" s="53">
        <v>7</v>
      </c>
      <c r="F126" s="53">
        <v>17</v>
      </c>
      <c r="G126" s="72">
        <f>IFERROR(((E126/F126)-1)*100,IF(E126+F126&lt;&gt;0,100,0))</f>
        <v>-58.82352941176471</v>
      </c>
    </row>
    <row r="127" spans="1:7" s="15" customFormat="1" ht="12" x14ac:dyDescent="0.2">
      <c r="A127" s="66" t="s">
        <v>72</v>
      </c>
      <c r="B127" s="54">
        <v>137</v>
      </c>
      <c r="C127" s="53">
        <v>16</v>
      </c>
      <c r="D127" s="72">
        <f>IFERROR(((B127/C127)-1)*100,IF(B127+C127&lt;&gt;0,100,0))</f>
        <v>756.25</v>
      </c>
      <c r="E127" s="53">
        <v>17664</v>
      </c>
      <c r="F127" s="53">
        <v>14267</v>
      </c>
      <c r="G127" s="72">
        <f>IFERROR(((E127/F127)-1)*100,IF(E127+F127&lt;&gt;0,100,0))</f>
        <v>23.810191350669374</v>
      </c>
    </row>
    <row r="128" spans="1:7" s="15" customFormat="1" ht="12" x14ac:dyDescent="0.2">
      <c r="A128" s="66" t="s">
        <v>74</v>
      </c>
      <c r="B128" s="54">
        <v>5</v>
      </c>
      <c r="C128" s="53">
        <v>0</v>
      </c>
      <c r="D128" s="72">
        <f>IFERROR(((B128/C128)-1)*100,IF(B128+C128&lt;&gt;0,100,0))</f>
        <v>100</v>
      </c>
      <c r="E128" s="53">
        <v>344</v>
      </c>
      <c r="F128" s="53">
        <v>395</v>
      </c>
      <c r="G128" s="72">
        <f>IFERROR(((E128/F128)-1)*100,IF(E128+F128&lt;&gt;0,100,0))</f>
        <v>-12.911392405063292</v>
      </c>
    </row>
    <row r="129" spans="1:7" s="25" customFormat="1" ht="12" x14ac:dyDescent="0.2">
      <c r="A129" s="68" t="s">
        <v>34</v>
      </c>
      <c r="B129" s="69">
        <f>SUM(B126:B128)</f>
        <v>143</v>
      </c>
      <c r="C129" s="69">
        <f>SUM(C126:C128)</f>
        <v>16</v>
      </c>
      <c r="D129" s="72">
        <f>IFERROR(((B129/C129)-1)*100,IF(B129+C129&lt;&gt;0,100,0))</f>
        <v>793.75</v>
      </c>
      <c r="E129" s="69">
        <f>SUM(E126:E128)</f>
        <v>18015</v>
      </c>
      <c r="F129" s="69">
        <f>SUM(F126:F128)</f>
        <v>14679</v>
      </c>
      <c r="G129" s="72">
        <f>IFERROR(((E129/F129)-1)*100,IF(E129+F129&lt;&gt;0,100,0))</f>
        <v>22.726343756386669</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10</v>
      </c>
      <c r="C132" s="53">
        <v>0</v>
      </c>
      <c r="D132" s="72">
        <f>IFERROR(((B132/C132)-1)*100,IF(B132+C132&lt;&gt;0,100,0))</f>
        <v>100</v>
      </c>
      <c r="E132" s="53">
        <v>1282</v>
      </c>
      <c r="F132" s="53">
        <v>1125</v>
      </c>
      <c r="G132" s="72">
        <f>IFERROR(((E132/F132)-1)*100,IF(E132+F132&lt;&gt;0,100,0))</f>
        <v>13.955555555555566</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10</v>
      </c>
      <c r="C134" s="69">
        <f>SUM(C132:C133)</f>
        <v>0</v>
      </c>
      <c r="D134" s="72">
        <f>IFERROR(((B134/C134)-1)*100,IF(B134+C134&lt;&gt;0,100,0))</f>
        <v>100</v>
      </c>
      <c r="E134" s="69">
        <f>SUM(E132:E133)</f>
        <v>1282</v>
      </c>
      <c r="F134" s="69">
        <f>SUM(F132:F133)</f>
        <v>1125</v>
      </c>
      <c r="G134" s="72">
        <f>IFERROR(((E134/F134)-1)*100,IF(E134+F134&lt;&gt;0,100,0))</f>
        <v>13.955555555555566</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100</v>
      </c>
      <c r="C137" s="53">
        <v>0</v>
      </c>
      <c r="D137" s="72">
        <f>IFERROR(((B137/C137)-1)*100,IF(B137+C137&lt;&gt;0,100,0))</f>
        <v>100</v>
      </c>
      <c r="E137" s="53">
        <v>930</v>
      </c>
      <c r="F137" s="53">
        <v>1456</v>
      </c>
      <c r="G137" s="72">
        <f>IFERROR(((E137/F137)-1)*100,IF(E137+F137&lt;&gt;0,100,0))</f>
        <v>-36.126373626373635</v>
      </c>
    </row>
    <row r="138" spans="1:7" s="15" customFormat="1" ht="12" x14ac:dyDescent="0.2">
      <c r="A138" s="66" t="s">
        <v>72</v>
      </c>
      <c r="B138" s="54">
        <v>52786</v>
      </c>
      <c r="C138" s="53">
        <v>7194</v>
      </c>
      <c r="D138" s="72">
        <f>IFERROR(((B138/C138)-1)*100,IF(B138+C138&lt;&gt;0,100,0))</f>
        <v>633.75034751181533</v>
      </c>
      <c r="E138" s="53">
        <v>14205100</v>
      </c>
      <c r="F138" s="53">
        <v>13705750</v>
      </c>
      <c r="G138" s="72">
        <f>IFERROR(((E138/F138)-1)*100,IF(E138+F138&lt;&gt;0,100,0))</f>
        <v>3.6433613629316186</v>
      </c>
    </row>
    <row r="139" spans="1:7" s="15" customFormat="1" ht="12" x14ac:dyDescent="0.2">
      <c r="A139" s="66" t="s">
        <v>74</v>
      </c>
      <c r="B139" s="54">
        <v>20</v>
      </c>
      <c r="C139" s="53">
        <v>0</v>
      </c>
      <c r="D139" s="72">
        <f>IFERROR(((B139/C139)-1)*100,IF(B139+C139&lt;&gt;0,100,0))</f>
        <v>100</v>
      </c>
      <c r="E139" s="53">
        <v>14974</v>
      </c>
      <c r="F139" s="53">
        <v>16509</v>
      </c>
      <c r="G139" s="72">
        <f>IFERROR(((E139/F139)-1)*100,IF(E139+F139&lt;&gt;0,100,0))</f>
        <v>-9.2979586891998256</v>
      </c>
    </row>
    <row r="140" spans="1:7" s="15" customFormat="1" ht="12" x14ac:dyDescent="0.2">
      <c r="A140" s="68" t="s">
        <v>34</v>
      </c>
      <c r="B140" s="69">
        <f>SUM(B137:B139)</f>
        <v>52906</v>
      </c>
      <c r="C140" s="69">
        <f>SUM(C137:C139)</f>
        <v>7194</v>
      </c>
      <c r="D140" s="72">
        <f>IFERROR(((B140/C140)-1)*100,IF(B140+C140&lt;&gt;0,100,0))</f>
        <v>635.41840422574364</v>
      </c>
      <c r="E140" s="69">
        <f>SUM(E137:E139)</f>
        <v>14221004</v>
      </c>
      <c r="F140" s="69">
        <f>SUM(F137:F139)</f>
        <v>13723715</v>
      </c>
      <c r="G140" s="72">
        <f>IFERROR(((E140/F140)-1)*100,IF(E140+F140&lt;&gt;0,100,0))</f>
        <v>3.6235742289897344</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34000</v>
      </c>
      <c r="C143" s="53">
        <v>0</v>
      </c>
      <c r="D143" s="72">
        <f>IFERROR(((B143/C143)-1)*100,)</f>
        <v>0</v>
      </c>
      <c r="E143" s="53">
        <v>785539</v>
      </c>
      <c r="F143" s="53">
        <v>655620</v>
      </c>
      <c r="G143" s="72">
        <f>IFERROR(((E143/F143)-1)*100,)</f>
        <v>19.816204508709312</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34000</v>
      </c>
      <c r="C145" s="69">
        <f>SUM(C143:C144)</f>
        <v>0</v>
      </c>
      <c r="D145" s="72">
        <f>IFERROR(((B145/C145)-1)*100,)</f>
        <v>0</v>
      </c>
      <c r="E145" s="69">
        <f>SUM(E143:E144)</f>
        <v>785539</v>
      </c>
      <c r="F145" s="69">
        <f>SUM(F143:F144)</f>
        <v>655620</v>
      </c>
      <c r="G145" s="72">
        <f>IFERROR(((E145/F145)-1)*100,)</f>
        <v>19.816204508709312</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2290</v>
      </c>
      <c r="C148" s="53">
        <v>0</v>
      </c>
      <c r="D148" s="72">
        <f>IFERROR(((B148/C148)-1)*100,IF(B148+C148&lt;&gt;0,100,0))</f>
        <v>100</v>
      </c>
      <c r="E148" s="53">
        <v>21368.7575</v>
      </c>
      <c r="F148" s="53">
        <v>33709.315499999997</v>
      </c>
      <c r="G148" s="72">
        <f>IFERROR(((E148/F148)-1)*100,IF(E148+F148&lt;&gt;0,100,0))</f>
        <v>-36.608746920417289</v>
      </c>
    </row>
    <row r="149" spans="1:7" x14ac:dyDescent="0.2">
      <c r="A149" s="66" t="s">
        <v>72</v>
      </c>
      <c r="B149" s="54">
        <v>4719167.4216200002</v>
      </c>
      <c r="C149" s="53">
        <v>640666.66163999995</v>
      </c>
      <c r="D149" s="72">
        <f>IFERROR(((B149/C149)-1)*100,IF(B149+C149&lt;&gt;0,100,0))</f>
        <v>636.6026210166325</v>
      </c>
      <c r="E149" s="53">
        <v>1232556450.6313701</v>
      </c>
      <c r="F149" s="53">
        <v>1208204783.40891</v>
      </c>
      <c r="G149" s="72">
        <f>IFERROR(((E149/F149)-1)*100,IF(E149+F149&lt;&gt;0,100,0))</f>
        <v>2.0155248147381677</v>
      </c>
    </row>
    <row r="150" spans="1:7" x14ac:dyDescent="0.2">
      <c r="A150" s="66" t="s">
        <v>74</v>
      </c>
      <c r="B150" s="54">
        <v>187839.84</v>
      </c>
      <c r="C150" s="53">
        <v>0</v>
      </c>
      <c r="D150" s="72">
        <f>IFERROR(((B150/C150)-1)*100,IF(B150+C150&lt;&gt;0,100,0))</f>
        <v>100</v>
      </c>
      <c r="E150" s="53">
        <v>99030679.780000001</v>
      </c>
      <c r="F150" s="53">
        <v>107440875.7</v>
      </c>
      <c r="G150" s="72">
        <f>IFERROR(((E150/F150)-1)*100,IF(E150+F150&lt;&gt;0,100,0))</f>
        <v>-7.8277432729450531</v>
      </c>
    </row>
    <row r="151" spans="1:7" s="15" customFormat="1" ht="12" x14ac:dyDescent="0.2">
      <c r="A151" s="68" t="s">
        <v>34</v>
      </c>
      <c r="B151" s="69">
        <f>SUM(B148:B150)</f>
        <v>4909297.26162</v>
      </c>
      <c r="C151" s="69">
        <f>SUM(C148:C150)</f>
        <v>640666.66163999995</v>
      </c>
      <c r="D151" s="72">
        <f>IFERROR(((B151/C151)-1)*100,IF(B151+C151&lt;&gt;0,100,0))</f>
        <v>666.27949533896719</v>
      </c>
      <c r="E151" s="69">
        <f>SUM(E148:E150)</f>
        <v>1331608499.16887</v>
      </c>
      <c r="F151" s="69">
        <f>SUM(F148:F150)</f>
        <v>1315679368.4244101</v>
      </c>
      <c r="G151" s="72">
        <f>IFERROR(((E151/F151)-1)*100,IF(E151+F151&lt;&gt;0,100,0))</f>
        <v>1.2107152492279116</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14220.5</v>
      </c>
      <c r="C154" s="53">
        <v>0</v>
      </c>
      <c r="D154" s="72">
        <f>IFERROR(((B154/C154)-1)*100,IF(B154+C154&lt;&gt;0,100,0))</f>
        <v>100</v>
      </c>
      <c r="E154" s="53">
        <v>952573.2397718</v>
      </c>
      <c r="F154" s="53">
        <v>1111444.45117</v>
      </c>
      <c r="G154" s="72">
        <f>IFERROR(((E154/F154)-1)*100,IF(E154+F154&lt;&gt;0,100,0))</f>
        <v>-14.294120703104763</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14220.5</v>
      </c>
      <c r="C156" s="69">
        <f>SUM(C154:C155)</f>
        <v>0</v>
      </c>
      <c r="D156" s="72">
        <f>IFERROR(((B156/C156)-1)*100,IF(B156+C156&lt;&gt;0,100,0))</f>
        <v>100</v>
      </c>
      <c r="E156" s="69">
        <f>SUM(E154:E155)</f>
        <v>952573.2397718</v>
      </c>
      <c r="F156" s="69">
        <f>SUM(F154:F155)</f>
        <v>1111444.45117</v>
      </c>
      <c r="G156" s="72">
        <f>IFERROR(((E156/F156)-1)*100,IF(E156+F156&lt;&gt;0,100,0))</f>
        <v>-14.294120703104763</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1414085</v>
      </c>
      <c r="C160" s="53">
        <v>1441149</v>
      </c>
      <c r="D160" s="72">
        <f>IFERROR(((B160/C160)-1)*100,IF(B160+C160&lt;&gt;0,100,0))</f>
        <v>-1.8779460000319159</v>
      </c>
      <c r="E160" s="65"/>
      <c r="F160" s="65"/>
      <c r="G160" s="52"/>
    </row>
    <row r="161" spans="1:7" s="15" customFormat="1" ht="12" x14ac:dyDescent="0.2">
      <c r="A161" s="66" t="s">
        <v>74</v>
      </c>
      <c r="B161" s="54">
        <v>1451</v>
      </c>
      <c r="C161" s="53">
        <v>1646</v>
      </c>
      <c r="D161" s="72">
        <f>IFERROR(((B161/C161)-1)*100,IF(B161+C161&lt;&gt;0,100,0))</f>
        <v>-11.846901579586877</v>
      </c>
      <c r="E161" s="65"/>
      <c r="F161" s="65"/>
      <c r="G161" s="52"/>
    </row>
    <row r="162" spans="1:7" s="25" customFormat="1" ht="12" x14ac:dyDescent="0.2">
      <c r="A162" s="68" t="s">
        <v>34</v>
      </c>
      <c r="B162" s="69">
        <f>SUM(B159:B161)</f>
        <v>1415536</v>
      </c>
      <c r="C162" s="69">
        <f>SUM(C159:C161)</f>
        <v>1443210</v>
      </c>
      <c r="D162" s="72">
        <f>IFERROR(((B162/C162)-1)*100,IF(B162+C162&lt;&gt;0,100,0))</f>
        <v>-1.9175310592360106</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181499</v>
      </c>
      <c r="C165" s="53">
        <v>131744</v>
      </c>
      <c r="D165" s="72">
        <f>IFERROR(((B165/C165)-1)*100,IF(B165+C165&lt;&gt;0,100,0))</f>
        <v>37.766425795482149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181499</v>
      </c>
      <c r="C167" s="69">
        <f>SUM(C165:C166)</f>
        <v>131744</v>
      </c>
      <c r="D167" s="72">
        <f>IFERROR(((B167/C167)-1)*100,IF(B167+C167&lt;&gt;0,100,0))</f>
        <v>37.766425795482149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18452</v>
      </c>
      <c r="C175" s="87">
        <v>7512</v>
      </c>
      <c r="D175" s="72">
        <f>IFERROR(((B175/C175)-1)*100,IF(B175+C175&lt;&gt;0,100,0))</f>
        <v>145.63365282215122</v>
      </c>
      <c r="E175" s="87">
        <v>1317102</v>
      </c>
      <c r="F175" s="87">
        <v>1076036</v>
      </c>
      <c r="G175" s="72">
        <f>IFERROR(((E175/F175)-1)*100,IF(E175+F175&lt;&gt;0,100,0))</f>
        <v>22.403153797828335</v>
      </c>
    </row>
    <row r="176" spans="1:7" x14ac:dyDescent="0.2">
      <c r="A176" s="66" t="s">
        <v>32</v>
      </c>
      <c r="B176" s="86">
        <v>107180</v>
      </c>
      <c r="C176" s="87">
        <v>24786</v>
      </c>
      <c r="D176" s="72">
        <f t="shared" ref="D176:D178" si="5">IFERROR(((B176/C176)-1)*100,IF(B176+C176&lt;&gt;0,100,0))</f>
        <v>332.42152828209476</v>
      </c>
      <c r="E176" s="87">
        <v>7042526</v>
      </c>
      <c r="F176" s="87">
        <v>6689916</v>
      </c>
      <c r="G176" s="72">
        <f>IFERROR(((E176/F176)-1)*100,IF(E176+F176&lt;&gt;0,100,0))</f>
        <v>5.2707687211618115</v>
      </c>
    </row>
    <row r="177" spans="1:7" x14ac:dyDescent="0.2">
      <c r="A177" s="66" t="s">
        <v>92</v>
      </c>
      <c r="B177" s="86">
        <v>39146878.700120002</v>
      </c>
      <c r="C177" s="87">
        <v>11321101.90622</v>
      </c>
      <c r="D177" s="72">
        <f t="shared" si="5"/>
        <v>245.78682379505887</v>
      </c>
      <c r="E177" s="87">
        <v>2801832615.9095998</v>
      </c>
      <c r="F177" s="87">
        <v>2917923793.9160399</v>
      </c>
      <c r="G177" s="72">
        <f>IFERROR(((E177/F177)-1)*100,IF(E177+F177&lt;&gt;0,100,0))</f>
        <v>-3.9785541434801619</v>
      </c>
    </row>
    <row r="178" spans="1:7" x14ac:dyDescent="0.2">
      <c r="A178" s="66" t="s">
        <v>93</v>
      </c>
      <c r="B178" s="86">
        <v>214308</v>
      </c>
      <c r="C178" s="87">
        <v>198922</v>
      </c>
      <c r="D178" s="72">
        <f t="shared" si="5"/>
        <v>7.7346899789867418</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588</v>
      </c>
      <c r="C181" s="87">
        <v>282</v>
      </c>
      <c r="D181" s="72">
        <f t="shared" ref="D181:D184" si="6">IFERROR(((B181/C181)-1)*100,IF(B181+C181&lt;&gt;0,100,0))</f>
        <v>108.51063829787235</v>
      </c>
      <c r="E181" s="87">
        <v>35644</v>
      </c>
      <c r="F181" s="87">
        <v>40390</v>
      </c>
      <c r="G181" s="72">
        <f t="shared" ref="G181" si="7">IFERROR(((E181/F181)-1)*100,IF(E181+F181&lt;&gt;0,100,0))</f>
        <v>-11.750433275563255</v>
      </c>
    </row>
    <row r="182" spans="1:7" x14ac:dyDescent="0.2">
      <c r="A182" s="66" t="s">
        <v>32</v>
      </c>
      <c r="B182" s="86">
        <v>4896</v>
      </c>
      <c r="C182" s="87">
        <v>2052</v>
      </c>
      <c r="D182" s="72">
        <f t="shared" si="6"/>
        <v>138.59649122807016</v>
      </c>
      <c r="E182" s="87">
        <v>417858</v>
      </c>
      <c r="F182" s="87">
        <v>563208</v>
      </c>
      <c r="G182" s="72">
        <f t="shared" ref="G182" si="8">IFERROR(((E182/F182)-1)*100,IF(E182+F182&lt;&gt;0,100,0))</f>
        <v>-25.807516938679854</v>
      </c>
    </row>
    <row r="183" spans="1:7" x14ac:dyDescent="0.2">
      <c r="A183" s="66" t="s">
        <v>92</v>
      </c>
      <c r="B183" s="86">
        <v>96332.84736</v>
      </c>
      <c r="C183" s="87">
        <v>25594.95566</v>
      </c>
      <c r="D183" s="72">
        <f t="shared" si="6"/>
        <v>276.37434750687902</v>
      </c>
      <c r="E183" s="87">
        <v>5716280.33684</v>
      </c>
      <c r="F183" s="87">
        <v>10629723.74168</v>
      </c>
      <c r="G183" s="72">
        <f t="shared" ref="G183" si="9">IFERROR(((E183/F183)-1)*100,IF(E183+F183&lt;&gt;0,100,0))</f>
        <v>-46.223622779338982</v>
      </c>
    </row>
    <row r="184" spans="1:7" x14ac:dyDescent="0.2">
      <c r="A184" s="66" t="s">
        <v>93</v>
      </c>
      <c r="B184" s="86">
        <v>66416</v>
      </c>
      <c r="C184" s="87">
        <v>99506</v>
      </c>
      <c r="D184" s="72">
        <f t="shared" si="6"/>
        <v>-33.254276124052815</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2023-12-27T10:23:25Z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