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458FD92-AB03-41FB-85BB-715071719DEF}" xr6:coauthVersionLast="47" xr6:coauthVersionMax="47" xr10:uidLastSave="{00000000-0000-0000-0000-000000000000}"/>
  <bookViews>
    <workbookView xWindow="5010" yWindow="4005" windowWidth="10665" windowHeight="739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<sst xmlns="http://schemas.openxmlformats.org/spreadsheetml/2006/main" count="270" uniqueCount="102">
  <si>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</si>
  <si>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</si>
  <si>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</si>
  <si>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</si>
  <si>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</si>
  <si>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</si>
  <si>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</si>
  <si>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</si>
  <si>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</si>
  <si>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</si>
  <si>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</si>
  <si>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</si>
  <si>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</si>
  <si>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</si>
  <si>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</si>
  <si>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</si>
  <si>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</si>
  <si>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</si>
  <si>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</si>
  <si>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</si>
  <si>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</si>
  <si>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</si>
  <si>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</si>
  <si>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</si>
  <si>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</si>
  <si>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</si>
  <si>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</si>
  <si>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</si>
  <si>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</si>
  <si>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</si>
  <si>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</si>
  <si>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</si>
  <si>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</si>
  <si>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</si>
  <si>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</si>
  <si>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</si>
  <si>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</si>
  <si>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</si>
  <si>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</si>
  <si>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</si>
  <si>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</si>
  <si>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</si>
  <si>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</si>
  <si>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</si>
  <si>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</si>
  <si>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</si>
  <si>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</si>
  <si>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</si>
  <si>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</si>
  <si>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</si>
  <si>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</si>
  <si>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</si>
  <si>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</si>
  <si>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</si>
  <si>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</si>
  <si>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</si>
  <si>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</si>
  <si>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</si>
  <si>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</si>
  <si>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</si>
  <si>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</si>
  <si>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</si>
  <si>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</si>
  <si>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</si>
  <si>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</si>
  <si>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</si>
  <si>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</si>
  <si>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</si>
  <si>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</si>
  <si>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</si>
  <si>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</si>
  <si>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</si>
  <si>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</si>
  <si>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</si>
  <si>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</si>
  <si>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</si>
  <si>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</si>
  <si>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</si>
  <si>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</si>
  <si>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</si>
  <si>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</si>
  <si>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</si>
  <si>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</si>
  <si>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</si>
  <si>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</si>
  <si>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</si>
  <si>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</si>
  <si>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</si>
  <si>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</si>
  <si>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</si>
  <si>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</si>
  <si>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</si>
  <si>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</si>
  <si>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</si>
  <si>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</si>
  <si>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</si>
  <si>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</si>
  <si>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</si>
  <si>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</si>
  <si>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19 January 2024</t>
  </si>
  <si>
    <t>19.01.2024</t>
  </si>
  <si>
    <t>20.01.2023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</si>
</sst>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2024</v>
      </c>
      <c r="F10" s="102">
        <v>2023</v>
      </c>
      <c r="G10" s="26" t="s">
        <v>7</v>
      </c>
    </row>
    <row r="11" spans="1:7" s="15" customFormat="1" ht="12" x14ac:dyDescent="0.2">
      <c r="A11" s="51" t="s">
        <v>8</v>
      </c>
      <c r="B11" s="54">
        <v>1576373</v>
      </c>
      <c r="C11" s="54">
        <v>1501147</v>
      </c>
      <c r="D11" s="72">
        <f>IFERROR(((B11/C11)-1)*100,IF(B11+C11&lt;&gt;0,100,0))</f>
        <v>5.0112347425002257</v>
      </c>
      <c r="E11" s="54">
        <v>3899463</v>
      </c>
      <c r="F11" s="54">
        <v>3956411</v>
      </c>
      <c r="G11" s="72">
        <f>IFERROR(((E11/F11)-1)*100,IF(E11+F11&lt;&gt;0,100,0))</f>
        <v>-1.4393853419172098</v>
      </c>
    </row>
    <row r="12" spans="1:7" s="15" customFormat="1" ht="12" x14ac:dyDescent="0.2">
      <c r="A12" s="51" t="s">
        <v>9</v>
      </c>
      <c r="B12" s="54">
        <v>1201379.679</v>
      </c>
      <c r="C12" s="54">
        <v>1473206.274</v>
      </c>
      <c r="D12" s="72">
        <f>IFERROR(((B12/C12)-1)*100,IF(B12+C12&lt;&gt;0,100,0))</f>
        <v>-18.451360125011252</v>
      </c>
      <c r="E12" s="54">
        <v>2742455.9759999998</v>
      </c>
      <c r="F12" s="54">
        <v>3430191.9279999998</v>
      </c>
      <c r="G12" s="72">
        <f>IFERROR(((E12/F12)-1)*100,IF(E12+F12&lt;&gt;0,100,0))</f>
        <v>-20.049488962589624</v>
      </c>
    </row>
    <row r="13" spans="1:7" s="15" customFormat="1" ht="12" x14ac:dyDescent="0.2">
      <c r="A13" s="51" t="s">
        <v>10</v>
      </c>
      <c r="B13" s="54">
        <v>79845058.082581401</v>
      </c>
      <c r="C13" s="54">
        <v>106848141.146548</v>
      </c>
      <c r="D13" s="72">
        <f>IFERROR(((B13/C13)-1)*100,IF(B13+C13&lt;&gt;0,100,0))</f>
        <v>-25.272393861237518</v>
      </c>
      <c r="E13" s="54">
        <v>190782291.69514701</v>
      </c>
      <c r="F13" s="54">
        <v>277413308.06197602</v>
      </c>
      <c r="G13" s="72">
        <f>IFERROR(((E13/F13)-1)*100,IF(E13+F13&lt;&gt;0,100,0))</f>
        <v>-31.228140052846733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368</v>
      </c>
      <c r="C16" s="54">
        <v>275</v>
      </c>
      <c r="D16" s="72">
        <f>IFERROR(((B16/C16)-1)*100,IF(B16+C16&lt;&gt;0,100,0))</f>
        <v>33.818181818181813</v>
      </c>
      <c r="E16" s="54">
        <v>890</v>
      </c>
      <c r="F16" s="54">
        <v>902</v>
      </c>
      <c r="G16" s="72">
        <f>IFERROR(((E16/F16)-1)*100,IF(E16+F16&lt;&gt;0,100,0))</f>
        <v>-1.3303769401330379</v>
      </c>
    </row>
    <row r="17" spans="1:7" s="15" customFormat="1" ht="12" x14ac:dyDescent="0.2">
      <c r="A17" s="51" t="s">
        <v>9</v>
      </c>
      <c r="B17" s="54">
        <v>217113.769</v>
      </c>
      <c r="C17" s="54">
        <v>101177.535</v>
      </c>
      <c r="D17" s="72">
        <f>IFERROR(((B17/C17)-1)*100,IF(B17+C17&lt;&gt;0,100,0))</f>
        <v>114.58693276130911</v>
      </c>
      <c r="E17" s="54">
        <v>440430.212</v>
      </c>
      <c r="F17" s="54">
        <v>242378.11600000001</v>
      </c>
      <c r="G17" s="72">
        <f>IFERROR(((E17/F17)-1)*100,IF(E17+F17&lt;&gt;0,100,0))</f>
        <v>81.712037071861715</v>
      </c>
    </row>
    <row r="18" spans="1:7" s="15" customFormat="1" ht="12" x14ac:dyDescent="0.2">
      <c r="A18" s="51" t="s">
        <v>10</v>
      </c>
      <c r="B18" s="54">
        <v>8374805.6343364799</v>
      </c>
      <c r="C18" s="54">
        <v>8062779.5817631297</v>
      </c>
      <c r="D18" s="72">
        <f>IFERROR(((B18/C18)-1)*100,IF(B18+C18&lt;&gt;0,100,0))</f>
        <v>3.8699563768195944</v>
      </c>
      <c r="E18" s="54">
        <v>19544054.159032401</v>
      </c>
      <c r="F18" s="54">
        <v>23328718.317246001</v>
      </c>
      <c r="G18" s="72">
        <f>IFERROR(((E18/F18)-1)*100,IF(E18+F18&lt;&gt;0,100,0))</f>
        <v>-16.223197977472026</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2024</v>
      </c>
      <c r="F23" s="102">
        <v>2023</v>
      </c>
      <c r="G23" s="26" t="s">
        <v>13</v>
      </c>
    </row>
    <row r="24" spans="1:7" s="15" customFormat="1" ht="12" x14ac:dyDescent="0.2">
      <c r="A24" s="51" t="s">
        <v>14</v>
      </c>
      <c r="B24" s="53">
        <v>12717662.33928</v>
      </c>
      <c r="C24" s="53">
        <v>12702610.79098</v>
      </c>
      <c r="D24" s="52">
        <f>B24-C24</f>
        <v>15051.548299999908</v>
      </c>
      <c r="E24" s="54">
        <v>29767666.109049998</v>
      </c>
      <c r="F24" s="54">
        <v>43016850.58151</v>
      </c>
      <c r="G24" s="52">
        <f>E24-F24</f>
        <v>-13249184.472460002</v>
      </c>
    </row>
    <row r="25" spans="1:7" s="15" customFormat="1" ht="12" x14ac:dyDescent="0.2">
      <c r="A25" s="55" t="s">
        <v>15</v>
      </c>
      <c r="B25" s="53">
        <v>15316079.101500001</v>
      </c>
      <c r="C25" s="53">
        <v>21625175.332370002</v>
      </c>
      <c r="D25" s="52">
        <f>B25-C25</f>
        <v>-6309096.230870001</v>
      </c>
      <c r="E25" s="54">
        <v>37444666.00942</v>
      </c>
      <c r="F25" s="54">
        <v>52631504.421669997</v>
      </c>
      <c r="G25" s="52">
        <f>E25-F25</f>
        <v>-15186838.412249997</v>
      </c>
    </row>
    <row r="26" spans="1:7" s="25" customFormat="1" ht="12" x14ac:dyDescent="0.2">
      <c r="A26" s="56" t="s">
        <v>16</v>
      </c>
      <c r="B26" s="57">
        <f>B24-B25</f>
        <v>-2598416.7622200008</v>
      </c>
      <c r="C26" s="57">
        <f>C24-C25</f>
        <v>-8922564.5413900018</v>
      </c>
      <c r="D26" s="57"/>
      <c r="E26" s="57">
        <f>E24-E25</f>
        <v>-7676999.9003700018</v>
      </c>
      <c r="F26" s="57">
        <f>F24-F25</f>
        <v>-9614653.8401599973</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72660.913725599996</v>
      </c>
      <c r="C33" s="103">
        <v>79269.771532729996</v>
      </c>
      <c r="D33" s="72">
        <f t="shared" ref="D33:D42" si="0">IFERROR(((B33/C33)-1)*100,IF(B33+C33&lt;&gt;0,100,0))</f>
        <v>-8.3371727700782383</v>
      </c>
      <c r="E33" s="51"/>
      <c r="F33" s="103">
        <v>74310.27</v>
      </c>
      <c r="G33" s="103">
        <v>71635.259999999995</v>
      </c>
    </row>
    <row r="34" spans="1:7" s="15" customFormat="1" ht="12" x14ac:dyDescent="0.2">
      <c r="A34" s="51" t="s">
        <v>23</v>
      </c>
      <c r="B34" s="103">
        <v>76225.810991270002</v>
      </c>
      <c r="C34" s="103">
        <v>79792.990016340002</v>
      </c>
      <c r="D34" s="72">
        <f t="shared" si="0"/>
        <v>-4.4705418663212315</v>
      </c>
      <c r="E34" s="51"/>
      <c r="F34" s="103">
        <v>78102.22</v>
      </c>
      <c r="G34" s="103">
        <v>75478.789999999994</v>
      </c>
    </row>
    <row r="35" spans="1:7" s="15" customFormat="1" ht="12" x14ac:dyDescent="0.2">
      <c r="A35" s="51" t="s">
        <v>24</v>
      </c>
      <c r="B35" s="103">
        <v>71422.048438440004</v>
      </c>
      <c r="C35" s="103">
        <v>69885.075559789999</v>
      </c>
      <c r="D35" s="72">
        <f t="shared" si="0"/>
        <v>2.1992862801372359</v>
      </c>
      <c r="E35" s="51"/>
      <c r="F35" s="103">
        <v>71988.81</v>
      </c>
      <c r="G35" s="103">
        <v>70801.63</v>
      </c>
    </row>
    <row r="36" spans="1:7" s="15" customFormat="1" ht="12" x14ac:dyDescent="0.2">
      <c r="A36" s="51" t="s">
        <v>25</v>
      </c>
      <c r="B36" s="103">
        <v>66346.296848350001</v>
      </c>
      <c r="C36" s="103">
        <v>73192.922371549997</v>
      </c>
      <c r="D36" s="72">
        <f t="shared" si="0"/>
        <v>-9.3542180054574153</v>
      </c>
      <c r="E36" s="51"/>
      <c r="F36" s="103">
        <v>67950.84</v>
      </c>
      <c r="G36" s="103">
        <v>65267.58</v>
      </c>
    </row>
    <row r="37" spans="1:7" s="15" customFormat="1" ht="12" x14ac:dyDescent="0.2">
      <c r="A37" s="51" t="s">
        <v>79</v>
      </c>
      <c r="B37" s="103">
        <v>51031.399219430001</v>
      </c>
      <c r="C37" s="103">
        <v>78249.9301232</v>
      </c>
      <c r="D37" s="72">
        <f t="shared" si="0"/>
        <v>-34.784096114739008</v>
      </c>
      <c r="E37" s="51"/>
      <c r="F37" s="103">
        <v>53391.7</v>
      </c>
      <c r="G37" s="103">
        <v>50318.99</v>
      </c>
    </row>
    <row r="38" spans="1:7" s="15" customFormat="1" ht="12" x14ac:dyDescent="0.2">
      <c r="A38" s="51" t="s">
        <v>26</v>
      </c>
      <c r="B38" s="103">
        <v>100091.66520829999</v>
      </c>
      <c r="C38" s="103">
        <v>100317.91068441</v>
      </c>
      <c r="D38" s="72">
        <f t="shared" si="0"/>
        <v>-0.22552849692190069</v>
      </c>
      <c r="E38" s="51"/>
      <c r="F38" s="103">
        <v>101632.26</v>
      </c>
      <c r="G38" s="103">
        <v>98321.279999999999</v>
      </c>
    </row>
    <row r="39" spans="1:7" s="15" customFormat="1" ht="12" x14ac:dyDescent="0.2">
      <c r="A39" s="51" t="s">
        <v>27</v>
      </c>
      <c r="B39" s="103">
        <v>17207.124833369999</v>
      </c>
      <c r="C39" s="103">
        <v>16009.819254210001</v>
      </c>
      <c r="D39" s="72">
        <f t="shared" si="0"/>
        <v>7.4785702458517678</v>
      </c>
      <c r="E39" s="51"/>
      <c r="F39" s="103">
        <v>17565.59</v>
      </c>
      <c r="G39" s="103">
        <v>16879.91</v>
      </c>
    </row>
    <row r="40" spans="1:7" s="15" customFormat="1" ht="12" x14ac:dyDescent="0.2">
      <c r="A40" s="51" t="s">
        <v>28</v>
      </c>
      <c r="B40" s="103">
        <v>101334.7471924</v>
      </c>
      <c r="C40" s="103">
        <v>98323.458498959997</v>
      </c>
      <c r="D40" s="72">
        <f t="shared" si="0"/>
        <v>3.0626350409265202</v>
      </c>
      <c r="E40" s="51"/>
      <c r="F40" s="103">
        <v>103038.46</v>
      </c>
      <c r="G40" s="103">
        <v>99575.17</v>
      </c>
    </row>
    <row r="41" spans="1:7" s="15" customFormat="1" ht="12" x14ac:dyDescent="0.2">
      <c r="A41" s="51" t="s">
        <v>29</v>
      </c>
      <c r="B41" s="59"/>
      <c r="C41" s="59"/>
      <c r="D41" s="72">
        <f t="shared" si="0"/>
        <v>0</v>
      </c>
      <c r="E41" s="51"/>
      <c r="F41" s="59"/>
      <c r="G41" s="59"/>
    </row>
    <row r="42" spans="1:7" s="15" customFormat="1" ht="12" x14ac:dyDescent="0.2">
      <c r="A42" s="51" t="s">
        <v>78</v>
      </c>
      <c r="B42" s="103">
        <v>677.90897866</v>
      </c>
      <c r="C42" s="103">
        <v>1091.4295113400001</v>
      </c>
      <c r="D42" s="72">
        <f t="shared" si="0"/>
        <v>-37.887974292751267</v>
      </c>
      <c r="E42" s="51"/>
      <c r="F42" s="103">
        <v>692.44</v>
      </c>
      <c r="G42" s="103">
        <v>669.44</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18058.941260388499</v>
      </c>
      <c r="D48" s="59"/>
      <c r="E48" s="104">
        <v>23024.810359814899</v>
      </c>
      <c r="F48" s="59"/>
      <c r="G48" s="72">
        <f>IFERROR(((C48/E48)-1)*100,IF(C48+E48&lt;&gt;0,100,0))</f>
        <v>-21.567470141223446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1719</v>
      </c>
      <c r="D54" s="62"/>
      <c r="E54" s="105">
        <v>382821</v>
      </c>
      <c r="F54" s="105">
        <v>34187671.149999999</v>
      </c>
      <c r="G54" s="105">
        <v>7738187.8320000004</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2024</v>
      </c>
      <c r="F67" s="102">
        <v>2023</v>
      </c>
      <c r="G67" s="26" t="s">
        <v>7</v>
      </c>
    </row>
    <row r="68" spans="1:7" s="15" customFormat="1" ht="12" x14ac:dyDescent="0.2">
      <c r="A68" s="64" t="s">
        <v>53</v>
      </c>
      <c r="B68" s="54">
        <v>4264</v>
      </c>
      <c r="C68" s="53">
        <v>6129</v>
      </c>
      <c r="D68" s="72">
        <f>IFERROR(((B68/C68)-1)*100,IF(B68+C68&lt;&gt;0,100,0))</f>
        <v>-30.429107521618537</v>
      </c>
      <c r="E68" s="53">
        <v>12246</v>
      </c>
      <c r="F68" s="53">
        <v>14673</v>
      </c>
      <c r="G68" s="72">
        <f>IFERROR(((E68/F68)-1)*100,IF(E68+F68&lt;&gt;0,100,0))</f>
        <v>-16.540584747495402</v>
      </c>
    </row>
    <row r="69" spans="1:7" s="15" customFormat="1" ht="12" x14ac:dyDescent="0.2">
      <c r="A69" s="66" t="s">
        <v>54</v>
      </c>
      <c r="B69" s="54">
        <v>165479919.13800001</v>
      </c>
      <c r="C69" s="53">
        <v>256044928.70899999</v>
      </c>
      <c r="D69" s="72">
        <f>IFERROR(((B69/C69)-1)*100,IF(B69+C69&lt;&gt;0,100,0))</f>
        <v>-35.370749199227014</v>
      </c>
      <c r="E69" s="53">
        <v>475947889.75199997</v>
      </c>
      <c r="F69" s="53">
        <v>595970231.53499997</v>
      </c>
      <c r="G69" s="72">
        <f>IFERROR(((E69/F69)-1)*100,IF(E69+F69&lt;&gt;0,100,0))</f>
        <v>-20.138982692787632</v>
      </c>
    </row>
    <row r="70" spans="1:7" s="15" customFormat="1" ht="12" x14ac:dyDescent="0.2">
      <c r="A70" s="66" t="s">
        <v>55</v>
      </c>
      <c r="B70" s="54">
        <v>147456526.15483999</v>
      </c>
      <c r="C70" s="53">
        <v>244900488.93441001</v>
      </c>
      <c r="D70" s="72">
        <f>IFERROR(((B70/C70)-1)*100,IF(B70+C70&lt;&gt;0,100,0))</f>
        <v>-39.789207119822343</v>
      </c>
      <c r="E70" s="53">
        <v>418371573.27684999</v>
      </c>
      <c r="F70" s="53">
        <v>569262815.97377002</v>
      </c>
      <c r="G70" s="72">
        <f>IFERROR(((E70/F70)-1)*100,IF(E70+F70&lt;&gt;0,100,0))</f>
        <v>-26.50642874659016</v>
      </c>
    </row>
    <row r="71" spans="1:7" s="15" customFormat="1" ht="12" x14ac:dyDescent="0.2">
      <c r="A71" s="66" t="s">
        <v>94</v>
      </c>
      <c r="B71" s="72">
        <f>IFERROR(B69/B68/1000,)</f>
        <v>38.80861143011257</v>
      </c>
      <c r="C71" s="72">
        <f>IFERROR(C69/C68/1000,)</f>
        <v>41.77597139973895</v>
      </c>
      <c r="D71" s="72">
        <f>IFERROR(((B71/C71)-1)*100,IF(B71+C71&lt;&gt;0,100,0))</f>
        <v>-7.1030304507651021</v>
      </c>
      <c r="E71" s="72">
        <f>IFERROR(E69/E68/1000,)</f>
        <v>38.865579760901511</v>
      </c>
      <c r="F71" s="72">
        <f>IFERROR(F69/F68/1000,)</f>
        <v>40.616794897771413</v>
      </c>
      <c r="G71" s="72">
        <f>IFERROR(((E71/F71)-1)*100,IF(E71+F71&lt;&gt;0,100,0))</f>
        <v>-4.3115542259736239</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2463</v>
      </c>
      <c r="C74" s="53">
        <v>2497</v>
      </c>
      <c r="D74" s="72">
        <f>IFERROR(((B74/C74)-1)*100,IF(B74+C74&lt;&gt;0,100,0))</f>
        <v>-1.361633960752906</v>
      </c>
      <c r="E74" s="53">
        <v>6704</v>
      </c>
      <c r="F74" s="53">
        <v>6681</v>
      </c>
      <c r="G74" s="72">
        <f>IFERROR(((E74/F74)-1)*100,IF(E74+F74&lt;&gt;0,100,0))</f>
        <v>0.34425984134112131</v>
      </c>
    </row>
    <row r="75" spans="1:7" s="15" customFormat="1" ht="12" x14ac:dyDescent="0.2">
      <c r="A75" s="66" t="s">
        <v>54</v>
      </c>
      <c r="B75" s="54">
        <v>649499349.07799995</v>
      </c>
      <c r="C75" s="53">
        <v>514376543.52399999</v>
      </c>
      <c r="D75" s="72">
        <f>IFERROR(((B75/C75)-1)*100,IF(B75+C75&lt;&gt;0,100,0))</f>
        <v>26.269239384104104</v>
      </c>
      <c r="E75" s="53">
        <v>1616378281.9579999</v>
      </c>
      <c r="F75" s="53">
        <v>1394576919.618</v>
      </c>
      <c r="G75" s="72">
        <f>IFERROR(((E75/F75)-1)*100,IF(E75+F75&lt;&gt;0,100,0))</f>
        <v>15.90456282617636</v>
      </c>
    </row>
    <row r="76" spans="1:7" s="15" customFormat="1" ht="12" x14ac:dyDescent="0.2">
      <c r="A76" s="66" t="s">
        <v>55</v>
      </c>
      <c r="B76" s="54">
        <v>587784810.45060003</v>
      </c>
      <c r="C76" s="53">
        <v>484988312.40742999</v>
      </c>
      <c r="D76" s="72">
        <f>IFERROR(((B76/C76)-1)*100,IF(B76+C76&lt;&gt;0,100,0))</f>
        <v>21.195665011575059</v>
      </c>
      <c r="E76" s="53">
        <v>1461242299.95768</v>
      </c>
      <c r="F76" s="53">
        <v>1330578317.40258</v>
      </c>
      <c r="G76" s="72">
        <f>IFERROR(((E76/F76)-1)*100,IF(E76+F76&lt;&gt;0,100,0))</f>
        <v>9.8200895690355949</v>
      </c>
    </row>
    <row r="77" spans="1:7" s="15" customFormat="1" ht="12" x14ac:dyDescent="0.2">
      <c r="A77" s="66" t="s">
        <v>94</v>
      </c>
      <c r="B77" s="72">
        <f>IFERROR(B75/B74/1000,)</f>
        <v>263.70253718148598</v>
      </c>
      <c r="C77" s="72">
        <f>IFERROR(C75/C74/1000,)</f>
        <v>205.99781478734479</v>
      </c>
      <c r="D77" s="72">
        <f>IFERROR(((B77/C77)-1)*100,IF(B77+C77&lt;&gt;0,100,0))</f>
        <v>28.012298311858697</v>
      </c>
      <c r="E77" s="72">
        <f>IFERROR(E75/E74/1000,)</f>
        <v>241.10654563812651</v>
      </c>
      <c r="F77" s="72">
        <f>IFERROR(F75/F74/1000,)</f>
        <v>208.73775177638078</v>
      </c>
      <c r="G77" s="72">
        <f>IFERROR(((E77/F77)-1)*100,IF(E77+F77&lt;&gt;0,100,0))</f>
        <v>15.506918890466048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175</v>
      </c>
      <c r="C80" s="53">
        <v>92</v>
      </c>
      <c r="D80" s="72">
        <f>IFERROR(((B80/C80)-1)*100,IF(B80+C80&lt;&gt;0,100,0))</f>
        <v>90.217391304347828</v>
      </c>
      <c r="E80" s="53">
        <v>481</v>
      </c>
      <c r="F80" s="53">
        <v>443</v>
      </c>
      <c r="G80" s="72">
        <f>IFERROR(((E80/F80)-1)*100,IF(E80+F80&lt;&gt;0,100,0))</f>
        <v>8.5778781038374774</v>
      </c>
    </row>
    <row r="81" spans="1:7" s="15" customFormat="1" ht="12" x14ac:dyDescent="0.2">
      <c r="A81" s="66" t="s">
        <v>54</v>
      </c>
      <c r="B81" s="54">
        <v>30436577.612</v>
      </c>
      <c r="C81" s="53">
        <v>12095400.187999999</v>
      </c>
      <c r="D81" s="72">
        <f>IFERROR(((B81/C81)-1)*100,IF(B81+C81&lt;&gt;0,100,0))</f>
        <v>151.6376237158033</v>
      </c>
      <c r="E81" s="53">
        <v>63474418.975000001</v>
      </c>
      <c r="F81" s="53">
        <v>48165238.461999997</v>
      </c>
      <c r="G81" s="72">
        <f>IFERROR(((E81/F81)-1)*100,IF(E81+F81&lt;&gt;0,100,0))</f>
        <v>31.784708229106329</v>
      </c>
    </row>
    <row r="82" spans="1:7" s="15" customFormat="1" ht="12" x14ac:dyDescent="0.2">
      <c r="A82" s="66" t="s">
        <v>55</v>
      </c>
      <c r="B82" s="54">
        <v>16940754.9646198</v>
      </c>
      <c r="C82" s="53">
        <v>2636958.7507500001</v>
      </c>
      <c r="D82" s="72">
        <f>IFERROR(((B82/C82)-1)*100,IF(B82+C82&lt;&gt;0,100,0))</f>
        <v>542.43534184224666</v>
      </c>
      <c r="E82" s="53">
        <v>27003579.917091601</v>
      </c>
      <c r="F82" s="53">
        <v>19681805.744467299</v>
      </c>
      <c r="G82" s="72">
        <f>IFERROR(((E82/F82)-1)*100,IF(E82+F82&lt;&gt;0,100,0))</f>
        <v>37.200723692146511</v>
      </c>
    </row>
    <row r="83" spans="1:7" x14ac:dyDescent="0.2">
      <c r="A83" s="66" t="s">
        <v>94</v>
      </c>
      <c r="B83" s="72">
        <f>IFERROR(B81/B80/1000,)</f>
        <v>173.92330064000001</v>
      </c>
      <c r="C83" s="72">
        <f>IFERROR(C81/C80/1000,)</f>
        <v>131.47174117391305</v>
      </c>
      <c r="D83" s="72">
        <f>IFERROR(((B83/C83)-1)*100,IF(B83+C83&lt;&gt;0,100,0))</f>
        <v>32.289493610593723</v>
      </c>
      <c r="E83" s="72">
        <f>IFERROR(E81/E80/1000,)</f>
        <v>131.963449012474</v>
      </c>
      <c r="F83" s="72">
        <f>IFERROR(F81/F80/1000,)</f>
        <v>108.725143255079</v>
      </c>
      <c r="G83" s="72">
        <f>IFERROR(((E83/F83)-1)*100,IF(E83+F83&lt;&gt;0,100,0))</f>
        <v>21.373442298324541</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6902</v>
      </c>
      <c r="C86" s="51">
        <f>C68+C74+C80</f>
        <v>8718</v>
      </c>
      <c r="D86" s="72">
        <f>IFERROR(((B86/C86)-1)*100,IF(B86+C86&lt;&gt;0,100,0))</f>
        <v>-20.83046570314292</v>
      </c>
      <c r="E86" s="51">
        <f>E68+E74+E80</f>
        <v>19431</v>
      </c>
      <c r="F86" s="51">
        <f>F68+F74+F80</f>
        <v>21797</v>
      </c>
      <c r="G86" s="72">
        <f>IFERROR(((E86/F86)-1)*100,IF(E86+F86&lt;&gt;0,100,0))</f>
        <v>-10.854704775886592</v>
      </c>
    </row>
    <row r="87" spans="1:7" s="15" customFormat="1" ht="12" x14ac:dyDescent="0.2">
      <c r="A87" s="66" t="s">
        <v>54</v>
      </c>
      <c r="B87" s="51">
        <f t="shared" ref="B87:C87" si="1">B69+B75+B81</f>
        <v>845415845.82799995</v>
      </c>
      <c r="C87" s="51">
        <f t="shared" si="1"/>
        <v>782516872.421</v>
      </c>
      <c r="D87" s="72">
        <f>IFERROR(((B87/C87)-1)*100,IF(B87+C87&lt;&gt;0,100,0))</f>
        <v>8.0380341464586067</v>
      </c>
      <c r="E87" s="51">
        <f t="shared" ref="E87:F87" si="2">E69+E75+E81</f>
        <v>2155800590.6849999</v>
      </c>
      <c r="F87" s="51">
        <f t="shared" si="2"/>
        <v>2038712389.6149998</v>
      </c>
      <c r="G87" s="72">
        <f>IFERROR(((E87/F87)-1)*100,IF(E87+F87&lt;&gt;0,100,0))</f>
        <v>5.7432427284219267</v>
      </c>
    </row>
    <row r="88" spans="1:7" s="15" customFormat="1" ht="12" x14ac:dyDescent="0.2">
      <c r="A88" s="66" t="s">
        <v>55</v>
      </c>
      <c r="B88" s="51">
        <f t="shared" ref="B88:C88" si="3">B70+B76+B82</f>
        <v>752182091.57005978</v>
      </c>
      <c r="C88" s="51">
        <f t="shared" si="3"/>
        <v>732525760.09258997</v>
      </c>
      <c r="D88" s="72">
        <f>IFERROR(((B88/C88)-1)*100,IF(B88+C88&lt;&gt;0,100,0))</f>
        <v>2.683363855352372</v>
      </c>
      <c r="E88" s="51">
        <f t="shared" ref="E88:F88" si="4">E70+E76+E82</f>
        <v>1906617453.1516216</v>
      </c>
      <c r="F88" s="51">
        <f t="shared" si="4"/>
        <v>1919522939.1208172</v>
      </c>
      <c r="G88" s="72">
        <f>IFERROR(((E88/F88)-1)*100,IF(E88+F88&lt;&gt;0,100,0))</f>
        <v>-0.67232778031329765</v>
      </c>
    </row>
    <row r="89" spans="1:7" x14ac:dyDescent="0.2">
      <c r="A89" s="66" t="s">
        <v>95</v>
      </c>
      <c r="B89" s="72">
        <f>IFERROR((B75/B87)*100,IF(B75+B87&lt;&gt;0,100,0))</f>
        <v>76.826020269572851</v>
      </c>
      <c r="C89" s="72">
        <f>IFERROR((C75/C87)*100,IF(C75+C87&lt;&gt;0,100,0))</f>
        <v>65.733604175535461</v>
      </c>
      <c r="D89" s="72">
        <f>IFERROR(((B89/C89)-1)*100,IF(B89+C89&lt;&gt;0,100,0))</f>
        <v>16.874802824467274</v>
      </c>
      <c r="E89" s="72">
        <f>IFERROR((E75/E87)*100,IF(E75+E87&lt;&gt;0,100,0))</f>
        <v>74.978098110846148</v>
      </c>
      <c r="F89" s="72">
        <f>IFERROR((F75/F87)*100,IF(F75+F87&lt;&gt;0,100,0))</f>
        <v>68.404789548630674</v>
      </c>
      <c r="G89" s="72">
        <f>IFERROR(((E89/F89)-1)*100,IF(E89+F89&lt;&gt;0,100,0))</f>
        <v>9.6094273596768254</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2024</v>
      </c>
      <c r="F94" s="102">
        <v>2023</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106241496.50399999</v>
      </c>
      <c r="C97" s="106">
        <v>102362438.755</v>
      </c>
      <c r="D97" s="52">
        <f>B97-C97</f>
        <v>3879057.748999998</v>
      </c>
      <c r="E97" s="106">
        <v>278826529.63800001</v>
      </c>
      <c r="F97" s="106">
        <v>241094895.257</v>
      </c>
      <c r="G97" s="67">
        <f>E97-F97</f>
        <v>37731634.381000012</v>
      </c>
    </row>
    <row r="98" spans="1:7" s="15" customFormat="1" ht="13.5" x14ac:dyDescent="0.2">
      <c r="A98" s="66" t="s">
        <v>88</v>
      </c>
      <c r="B98" s="53">
        <v>107009949.55400001</v>
      </c>
      <c r="C98" s="106">
        <v>94538001.068000004</v>
      </c>
      <c r="D98" s="52">
        <f>B98-C98</f>
        <v>12471948.486000001</v>
      </c>
      <c r="E98" s="106">
        <v>264999187.98699999</v>
      </c>
      <c r="F98" s="106">
        <v>219406290.46599999</v>
      </c>
      <c r="G98" s="67">
        <f>E98-F98</f>
        <v>45592897.520999998</v>
      </c>
    </row>
    <row r="99" spans="1:7" s="15" customFormat="1" ht="12" x14ac:dyDescent="0.2">
      <c r="A99" s="68" t="s">
        <v>16</v>
      </c>
      <c r="B99" s="52">
        <f>B97-B98</f>
        <v>-768453.05000001192</v>
      </c>
      <c r="C99" s="52">
        <f>C97-C98</f>
        <v>7824437.6869999915</v>
      </c>
      <c r="D99" s="69"/>
      <c r="E99" s="52">
        <f>E97-E98</f>
        <v>13827341.651000023</v>
      </c>
      <c r="F99" s="69">
        <f>F97-F98</f>
        <v>21688604.791000009</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34358895.225000001</v>
      </c>
      <c r="C102" s="106">
        <v>42524562.813000001</v>
      </c>
      <c r="D102" s="52">
        <f>B102-C102</f>
        <v>-8165667.5879999995</v>
      </c>
      <c r="E102" s="106">
        <v>109576117.039</v>
      </c>
      <c r="F102" s="106">
        <v>104090665.287</v>
      </c>
      <c r="G102" s="67">
        <f>E102-F102</f>
        <v>5485451.7520000041</v>
      </c>
    </row>
    <row r="103" spans="1:7" s="15" customFormat="1" ht="13.5" x14ac:dyDescent="0.2">
      <c r="A103" s="66" t="s">
        <v>88</v>
      </c>
      <c r="B103" s="53">
        <v>34331889.869000003</v>
      </c>
      <c r="C103" s="106">
        <v>46064154.511</v>
      </c>
      <c r="D103" s="52">
        <f>B103-C103</f>
        <v>-11732264.641999997</v>
      </c>
      <c r="E103" s="106">
        <v>101234991.667</v>
      </c>
      <c r="F103" s="106">
        <v>101000708.47</v>
      </c>
      <c r="G103" s="67">
        <f>E103-F103</f>
        <v>234283.1969999969</v>
      </c>
    </row>
    <row r="104" spans="1:7" s="25" customFormat="1" ht="12" x14ac:dyDescent="0.2">
      <c r="A104" s="68" t="s">
        <v>16</v>
      </c>
      <c r="B104" s="52">
        <f>B102-B103</f>
        <v>27005.355999998748</v>
      </c>
      <c r="C104" s="52">
        <f>C102-C103</f>
        <v>-3539591.6979999989</v>
      </c>
      <c r="D104" s="69"/>
      <c r="E104" s="52">
        <f>E102-E103</f>
        <v>8341125.3720000088</v>
      </c>
      <c r="F104" s="69">
        <f>F102-F103</f>
        <v>3089956.8170000017</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8">
        <v>943.24079969574598</v>
      </c>
      <c r="C111" s="107">
        <v>877.03588164044004</v>
      </c>
      <c r="D111" s="72">
        <f>IFERROR(((B111/C111)-1)*100,IF(B111+C111&lt;&gt;0,100,0))</f>
        <v>7.548712594457796</v>
      </c>
      <c r="E111" s="71"/>
      <c r="F111" s="108">
        <v>946.22492142828105</v>
      </c>
      <c r="G111" s="108">
        <v>939.32972792994804</v>
      </c>
    </row>
    <row r="112" spans="1:7" s="15" customFormat="1" ht="12" x14ac:dyDescent="0.2">
      <c r="A112" s="66" t="s">
        <v>50</v>
      </c>
      <c r="B112" s="108">
        <v>929.81000092699605</v>
      </c>
      <c r="C112" s="107">
        <v>864.93721133599195</v>
      </c>
      <c r="D112" s="72">
        <f>IFERROR(((B112/C112)-1)*100,IF(B112+C112&lt;&gt;0,100,0))</f>
        <v>7.5002888927394817</v>
      </c>
      <c r="E112" s="71"/>
      <c r="F112" s="108">
        <v>932.66799365442102</v>
      </c>
      <c r="G112" s="108">
        <v>925.96883432156505</v>
      </c>
    </row>
    <row r="113" spans="1:7" s="15" customFormat="1" ht="12" x14ac:dyDescent="0.2">
      <c r="A113" s="66" t="s">
        <v>51</v>
      </c>
      <c r="B113" s="108">
        <v>1011.45248802137</v>
      </c>
      <c r="C113" s="107">
        <v>934.89701031730999</v>
      </c>
      <c r="D113" s="72">
        <f>IFERROR(((B113/C113)-1)*100,IF(B113+C113&lt;&gt;0,100,0))</f>
        <v>8.1886536013284115</v>
      </c>
      <c r="E113" s="71"/>
      <c r="F113" s="108">
        <v>1015.74946781684</v>
      </c>
      <c r="G113" s="108">
        <v>1007.07212213752</v>
      </c>
    </row>
    <row r="114" spans="1:7" s="25" customFormat="1" ht="12" x14ac:dyDescent="0.2">
      <c r="A114" s="68" t="s">
        <v>52</v>
      </c>
      <c r="B114" s="72"/>
      <c r="C114" s="71"/>
      <c r="D114" s="73"/>
      <c r="E114" s="71"/>
      <c r="F114" s="58"/>
      <c r="G114" s="58"/>
    </row>
    <row r="115" spans="1:7" s="15" customFormat="1" ht="12" x14ac:dyDescent="0.2">
      <c r="A115" s="66" t="s">
        <v>56</v>
      </c>
      <c r="B115" s="108">
        <v>711.66366188589905</v>
      </c>
      <c r="C115" s="107">
        <v>659.43031749572106</v>
      </c>
      <c r="D115" s="72">
        <f>IFERROR(((B115/C115)-1)*100,IF(B115+C115&lt;&gt;0,100,0))</f>
        <v>7.9209801254727541</v>
      </c>
      <c r="E115" s="71"/>
      <c r="F115" s="108">
        <v>711.68730337318902</v>
      </c>
      <c r="G115" s="108">
        <v>710.38028417970304</v>
      </c>
    </row>
    <row r="116" spans="1:7" s="15" customFormat="1" ht="12" x14ac:dyDescent="0.2">
      <c r="A116" s="66" t="s">
        <v>57</v>
      </c>
      <c r="B116" s="108">
        <v>942.39399296068996</v>
      </c>
      <c r="C116" s="107">
        <v>867.41480681081202</v>
      </c>
      <c r="D116" s="72">
        <f>IFERROR(((B116/C116)-1)*100,IF(B116+C116&lt;&gt;0,100,0))</f>
        <v>8.6439827359589216</v>
      </c>
      <c r="E116" s="71"/>
      <c r="F116" s="108">
        <v>943.49137709237596</v>
      </c>
      <c r="G116" s="108">
        <v>939.41499205705702</v>
      </c>
    </row>
    <row r="117" spans="1:7" s="15" customFormat="1" ht="12" x14ac:dyDescent="0.2">
      <c r="A117" s="66" t="s">
        <v>59</v>
      </c>
      <c r="B117" s="108">
        <v>1090.8814105210399</v>
      </c>
      <c r="C117" s="107">
        <v>997.71011815418206</v>
      </c>
      <c r="D117" s="72">
        <f>IFERROR(((B117/C117)-1)*100,IF(B117+C117&lt;&gt;0,100,0))</f>
        <v>9.3385133288243836</v>
      </c>
      <c r="E117" s="71"/>
      <c r="F117" s="108">
        <v>1094.21112962956</v>
      </c>
      <c r="G117" s="108">
        <v>1086.1747724771101</v>
      </c>
    </row>
    <row r="118" spans="1:7" s="15" customFormat="1" ht="12" x14ac:dyDescent="0.2">
      <c r="A118" s="66" t="s">
        <v>58</v>
      </c>
      <c r="B118" s="108">
        <v>986.79300057823002</v>
      </c>
      <c r="C118" s="107">
        <v>936.53036490154796</v>
      </c>
      <c r="D118" s="72">
        <f>IFERROR(((B118/C118)-1)*100,IF(B118+C118&lt;&gt;0,100,0))</f>
        <v>5.3668986677186892</v>
      </c>
      <c r="E118" s="71"/>
      <c r="F118" s="108">
        <v>991.91766665939201</v>
      </c>
      <c r="G118" s="108">
        <v>981.54264897651206</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2024</v>
      </c>
      <c r="F124" s="102">
        <v>2023</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0</v>
      </c>
      <c r="F126" s="53">
        <v>0</v>
      </c>
      <c r="G126" s="72">
        <f>IFERROR(((E126/F126)-1)*100,IF(E126+F126&lt;&gt;0,100,0))</f>
        <v>0</v>
      </c>
    </row>
    <row r="127" spans="1:7" s="15" customFormat="1" ht="12" x14ac:dyDescent="0.2">
      <c r="A127" s="66" t="s">
        <v>72</v>
      </c>
      <c r="B127" s="54">
        <v>1301</v>
      </c>
      <c r="C127" s="53">
        <v>786</v>
      </c>
      <c r="D127" s="72">
        <f>IFERROR(((B127/C127)-1)*100,IF(B127+C127&lt;&gt;0,100,0))</f>
        <v>65.521628498727736</v>
      </c>
      <c r="E127" s="53">
        <v>2270</v>
      </c>
      <c r="F127" s="53">
        <v>1480</v>
      </c>
      <c r="G127" s="72">
        <f>IFERROR(((E127/F127)-1)*100,IF(E127+F127&lt;&gt;0,100,0))</f>
        <v>53.378378378378379</v>
      </c>
    </row>
    <row r="128" spans="1:7" s="15" customFormat="1" ht="12" x14ac:dyDescent="0.2">
      <c r="A128" s="66" t="s">
        <v>74</v>
      </c>
      <c r="B128" s="54">
        <v>12</v>
      </c>
      <c r="C128" s="53">
        <v>40</v>
      </c>
      <c r="D128" s="72">
        <f>IFERROR(((B128/C128)-1)*100,IF(B128+C128&lt;&gt;0,100,0))</f>
        <v>-70</v>
      </c>
      <c r="E128" s="53">
        <v>21</v>
      </c>
      <c r="F128" s="53">
        <v>45</v>
      </c>
      <c r="G128" s="72">
        <f>IFERROR(((E128/F128)-1)*100,IF(E128+F128&lt;&gt;0,100,0))</f>
        <v>-53.333333333333336</v>
      </c>
    </row>
    <row r="129" spans="1:7" s="25" customFormat="1" ht="12" x14ac:dyDescent="0.2">
      <c r="A129" s="68" t="s">
        <v>34</v>
      </c>
      <c r="B129" s="69">
        <f>SUM(B126:B128)</f>
        <v>1313</v>
      </c>
      <c r="C129" s="69">
        <f>SUM(C126:C128)</f>
        <v>826</v>
      </c>
      <c r="D129" s="72">
        <f>IFERROR(((B129/C129)-1)*100,IF(B129+C129&lt;&gt;0,100,0))</f>
        <v>58.958837772397096</v>
      </c>
      <c r="E129" s="69">
        <f>SUM(E126:E128)</f>
        <v>2291</v>
      </c>
      <c r="F129" s="69">
        <f>SUM(F126:F128)</f>
        <v>1525</v>
      </c>
      <c r="G129" s="72">
        <f>IFERROR(((E129/F129)-1)*100,IF(E129+F129&lt;&gt;0,100,0))</f>
        <v>50.229508196721319</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4</v>
      </c>
      <c r="C132" s="53">
        <v>19</v>
      </c>
      <c r="D132" s="72">
        <f>IFERROR(((B132/C132)-1)*100,IF(B132+C132&lt;&gt;0,100,0))</f>
        <v>-78.94736842105263</v>
      </c>
      <c r="E132" s="53">
        <v>4</v>
      </c>
      <c r="F132" s="53">
        <v>66</v>
      </c>
      <c r="G132" s="72">
        <f>IFERROR(((E132/F132)-1)*100,IF(E132+F132&lt;&gt;0,100,0))</f>
        <v>-93.939393939393938</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4</v>
      </c>
      <c r="C134" s="69">
        <f>SUM(C132:C133)</f>
        <v>19</v>
      </c>
      <c r="D134" s="72">
        <f>IFERROR(((B134/C134)-1)*100,IF(B134+C134&lt;&gt;0,100,0))</f>
        <v>-78.94736842105263</v>
      </c>
      <c r="E134" s="69">
        <f>SUM(E132:E133)</f>
        <v>4</v>
      </c>
      <c r="F134" s="69">
        <f>SUM(F132:F133)</f>
        <v>66</v>
      </c>
      <c r="G134" s="72">
        <f>IFERROR(((E134/F134)-1)*100,IF(E134+F134&lt;&gt;0,100,0))</f>
        <v>-93.939393939393938</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0</v>
      </c>
      <c r="F137" s="53">
        <v>0</v>
      </c>
      <c r="G137" s="72">
        <f>IFERROR(((E137/F137)-1)*100,IF(E137+F137&lt;&gt;0,100,0))</f>
        <v>0</v>
      </c>
    </row>
    <row r="138" spans="1:7" s="15" customFormat="1" ht="12" x14ac:dyDescent="0.2">
      <c r="A138" s="66" t="s">
        <v>72</v>
      </c>
      <c r="B138" s="54">
        <v>1113792</v>
      </c>
      <c r="C138" s="53">
        <v>1093499</v>
      </c>
      <c r="D138" s="72">
        <f>IFERROR(((B138/C138)-1)*100,IF(B138+C138&lt;&gt;0,100,0))</f>
        <v>1.8557858763474044</v>
      </c>
      <c r="E138" s="53">
        <v>2351088</v>
      </c>
      <c r="F138" s="53">
        <v>2284172</v>
      </c>
      <c r="G138" s="72">
        <f>IFERROR(((E138/F138)-1)*100,IF(E138+F138&lt;&gt;0,100,0))</f>
        <v>2.9295517150197181</v>
      </c>
    </row>
    <row r="139" spans="1:7" s="15" customFormat="1" ht="12" x14ac:dyDescent="0.2">
      <c r="A139" s="66" t="s">
        <v>74</v>
      </c>
      <c r="B139" s="54">
        <v>88</v>
      </c>
      <c r="C139" s="53">
        <v>3195</v>
      </c>
      <c r="D139" s="72">
        <f>IFERROR(((B139/C139)-1)*100,IF(B139+C139&lt;&gt;0,100,0))</f>
        <v>-97.245696400625974</v>
      </c>
      <c r="E139" s="53">
        <v>769</v>
      </c>
      <c r="F139" s="53">
        <v>3264</v>
      </c>
      <c r="G139" s="72">
        <f>IFERROR(((E139/F139)-1)*100,IF(E139+F139&lt;&gt;0,100,0))</f>
        <v>-76.439950980392155</v>
      </c>
    </row>
    <row r="140" spans="1:7" s="15" customFormat="1" ht="12" x14ac:dyDescent="0.2">
      <c r="A140" s="68" t="s">
        <v>34</v>
      </c>
      <c r="B140" s="69">
        <f>SUM(B137:B139)</f>
        <v>1113880</v>
      </c>
      <c r="C140" s="69">
        <f>SUM(C137:C139)</f>
        <v>1096694</v>
      </c>
      <c r="D140" s="72">
        <f>IFERROR(((B140/C140)-1)*100,IF(B140+C140&lt;&gt;0,100,0))</f>
        <v>1.5670734042495083</v>
      </c>
      <c r="E140" s="69">
        <f>SUM(E137:E139)</f>
        <v>2351857</v>
      </c>
      <c r="F140" s="69">
        <f>SUM(F137:F139)</f>
        <v>2287436</v>
      </c>
      <c r="G140" s="72">
        <f>IFERROR(((E140/F140)-1)*100,IF(E140+F140&lt;&gt;0,100,0))</f>
        <v>2.8162973740030406</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2000</v>
      </c>
      <c r="C143" s="53">
        <v>4250</v>
      </c>
      <c r="D143" s="72">
        <f>IFERROR(((B143/C143)-1)*100,)</f>
        <v>-52.941176470588239</v>
      </c>
      <c r="E143" s="53">
        <v>2000</v>
      </c>
      <c r="F143" s="53">
        <v>19435</v>
      </c>
      <c r="G143" s="72">
        <f>IFERROR(((E143/F143)-1)*100,)</f>
        <v>-89.709287368150243</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2000</v>
      </c>
      <c r="C145" s="69">
        <f>SUM(C143:C144)</f>
        <v>4250</v>
      </c>
      <c r="D145" s="72">
        <f>IFERROR(((B145/C145)-1)*100,)</f>
        <v>-52.941176470588239</v>
      </c>
      <c r="E145" s="69">
        <f>SUM(E143:E144)</f>
        <v>2000</v>
      </c>
      <c r="F145" s="69">
        <f>SUM(F143:F144)</f>
        <v>19435</v>
      </c>
      <c r="G145" s="72">
        <f>IFERROR(((E145/F145)-1)*100,)</f>
        <v>-89.709287368150243</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0</v>
      </c>
      <c r="F148" s="53">
        <v>0</v>
      </c>
      <c r="G148" s="72">
        <f>IFERROR(((E148/F148)-1)*100,IF(E148+F148&lt;&gt;0,100,0))</f>
        <v>0</v>
      </c>
    </row>
    <row r="149" spans="1:7" x14ac:dyDescent="0.2">
      <c r="A149" s="66" t="s">
        <v>72</v>
      </c>
      <c r="B149" s="54">
        <v>92551861.513919994</v>
      </c>
      <c r="C149" s="53">
        <v>94478389.941430002</v>
      </c>
      <c r="D149" s="72">
        <f>IFERROR(((B149/C149)-1)*100,IF(B149+C149&lt;&gt;0,100,0))</f>
        <v>-2.0391207224258578</v>
      </c>
      <c r="E149" s="53">
        <v>201322497.75644001</v>
      </c>
      <c r="F149" s="53">
        <v>199861079.39491999</v>
      </c>
      <c r="G149" s="72">
        <f>IFERROR(((E149/F149)-1)*100,IF(E149+F149&lt;&gt;0,100,0))</f>
        <v>0.73121708636041394</v>
      </c>
    </row>
    <row r="150" spans="1:7" x14ac:dyDescent="0.2">
      <c r="A150" s="66" t="s">
        <v>74</v>
      </c>
      <c r="B150" s="54">
        <v>746754.87</v>
      </c>
      <c r="C150" s="53">
        <v>20888241.879999999</v>
      </c>
      <c r="D150" s="72">
        <f>IFERROR(((B150/C150)-1)*100,IF(B150+C150&lt;&gt;0,100,0))</f>
        <v>-96.42499893341909</v>
      </c>
      <c r="E150" s="53">
        <v>7184871.7000000002</v>
      </c>
      <c r="F150" s="53">
        <v>21328686.350000001</v>
      </c>
      <c r="G150" s="72">
        <f>IFERROR(((E150/F150)-1)*100,IF(E150+F150&lt;&gt;0,100,0))</f>
        <v>-66.313576082007515</v>
      </c>
    </row>
    <row r="151" spans="1:7" s="15" customFormat="1" ht="12" x14ac:dyDescent="0.2">
      <c r="A151" s="68" t="s">
        <v>34</v>
      </c>
      <c r="B151" s="69">
        <f>SUM(B148:B150)</f>
        <v>93298616.383919999</v>
      </c>
      <c r="C151" s="69">
        <f>SUM(C148:C150)</f>
        <v>115366631.82143</v>
      </c>
      <c r="D151" s="72">
        <f>IFERROR(((B151/C151)-1)*100,IF(B151+C151&lt;&gt;0,100,0))</f>
        <v>-19.128594715036783</v>
      </c>
      <c r="E151" s="69">
        <f>SUM(E148:E150)</f>
        <v>208507369.45644</v>
      </c>
      <c r="F151" s="69">
        <f>SUM(F148:F150)</f>
        <v>221189765.74491999</v>
      </c>
      <c r="G151" s="72">
        <f>IFERROR(((E151/F151)-1)*100,IF(E151+F151&lt;&gt;0,100,0))</f>
        <v>-5.7337174917512002</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2466</v>
      </c>
      <c r="C154" s="53">
        <v>5002.8</v>
      </c>
      <c r="D154" s="72">
        <f>IFERROR(((B154/C154)-1)*100,IF(B154+C154&lt;&gt;0,100,0))</f>
        <v>-50.707603741904528</v>
      </c>
      <c r="E154" s="53">
        <v>2466</v>
      </c>
      <c r="F154" s="53">
        <v>29846.912499999999</v>
      </c>
      <c r="G154" s="72">
        <f>IFERROR(((E154/F154)-1)*100,IF(E154+F154&lt;&gt;0,100,0))</f>
        <v>-91.7378388803197</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2466</v>
      </c>
      <c r="C156" s="69">
        <f>SUM(C154:C155)</f>
        <v>5002.8</v>
      </c>
      <c r="D156" s="72">
        <f>IFERROR(((B156/C156)-1)*100,IF(B156+C156&lt;&gt;0,100,0))</f>
        <v>-50.707603741904528</v>
      </c>
      <c r="E156" s="69">
        <f>SUM(E154:E155)</f>
        <v>2466</v>
      </c>
      <c r="F156" s="69">
        <f>SUM(F154:F155)</f>
        <v>29846.912499999999</v>
      </c>
      <c r="G156" s="72">
        <f>IFERROR(((E156/F156)-1)*100,IF(E156+F156&lt;&gt;0,100,0))</f>
        <v>-91.7378388803197</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1690466</v>
      </c>
      <c r="C160" s="53">
        <v>1796068</v>
      </c>
      <c r="D160" s="72">
        <f>IFERROR(((B160/C160)-1)*100,IF(B160+C160&lt;&gt;0,100,0))</f>
        <v>-5.8796214842645185</v>
      </c>
      <c r="E160" s="65"/>
      <c r="F160" s="65"/>
      <c r="G160" s="52"/>
    </row>
    <row r="161" spans="1:7" s="15" customFormat="1" ht="12" x14ac:dyDescent="0.2">
      <c r="A161" s="66" t="s">
        <v>74</v>
      </c>
      <c r="B161" s="54">
        <v>1452</v>
      </c>
      <c r="C161" s="53">
        <v>1855</v>
      </c>
      <c r="D161" s="72">
        <f>IFERROR(((B161/C161)-1)*100,IF(B161+C161&lt;&gt;0,100,0))</f>
        <v>-21.725067385444742</v>
      </c>
      <c r="E161" s="65"/>
      <c r="F161" s="65"/>
      <c r="G161" s="52"/>
    </row>
    <row r="162" spans="1:7" s="25" customFormat="1" ht="12" x14ac:dyDescent="0.2">
      <c r="A162" s="68" t="s">
        <v>34</v>
      </c>
      <c r="B162" s="69">
        <f>SUM(B159:B161)</f>
        <v>1691918</v>
      </c>
      <c r="C162" s="69">
        <f>SUM(C159:C161)</f>
        <v>1798338</v>
      </c>
      <c r="D162" s="72">
        <f>IFERROR(((B162/C162)-1)*100,IF(B162+C162&lt;&gt;0,100,0))</f>
        <v>-5.9176862191645867</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179999</v>
      </c>
      <c r="C165" s="53">
        <v>145679</v>
      </c>
      <c r="D165" s="72">
        <f>IFERROR(((B165/C165)-1)*100,IF(B165+C165&lt;&gt;0,100,0))</f>
        <v>23.558646064292034</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179999</v>
      </c>
      <c r="C167" s="69">
        <f>SUM(C165:C166)</f>
        <v>145679</v>
      </c>
      <c r="D167" s="72">
        <f>IFERROR(((B167/C167)-1)*100,IF(B167+C167&lt;&gt;0,100,0))</f>
        <v>23.558646064292034</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2024</v>
      </c>
      <c r="F173" s="102">
        <v>2023</v>
      </c>
      <c r="G173" s="26" t="s">
        <v>7</v>
      </c>
    </row>
    <row r="174" spans="1:7" x14ac:dyDescent="0.2">
      <c r="A174" s="68" t="s">
        <v>33</v>
      </c>
      <c r="B174" s="72"/>
      <c r="C174" s="72"/>
      <c r="D174" s="77"/>
      <c r="E174" s="78"/>
      <c r="F174" s="78"/>
      <c r="G174" s="79"/>
    </row>
    <row r="175" spans="1:7" x14ac:dyDescent="0.2">
      <c r="A175" s="66" t="s">
        <v>31</v>
      </c>
      <c r="B175" s="86">
        <v>31296</v>
      </c>
      <c r="C175" s="87">
        <v>23958</v>
      </c>
      <c r="D175" s="72">
        <f>IFERROR(((B175/C175)-1)*100,IF(B175+C175&lt;&gt;0,100,0))</f>
        <v>30.628600050087652</v>
      </c>
      <c r="E175" s="87">
        <v>85488</v>
      </c>
      <c r="F175" s="87">
        <v>56844</v>
      </c>
      <c r="G175" s="72">
        <f>IFERROR(((E175/F175)-1)*100,IF(E175+F175&lt;&gt;0,100,0))</f>
        <v>50.390542537470971</v>
      </c>
    </row>
    <row r="176" spans="1:7" x14ac:dyDescent="0.2">
      <c r="A176" s="66" t="s">
        <v>32</v>
      </c>
      <c r="B176" s="86">
        <v>109122</v>
      </c>
      <c r="C176" s="87">
        <v>104102</v>
      </c>
      <c r="D176" s="72">
        <f t="shared" ref="D176:D178" si="5">IFERROR(((B176/C176)-1)*100,IF(B176+C176&lt;&gt;0,100,0))</f>
        <v>4.8221936177979208</v>
      </c>
      <c r="E176" s="87">
        <v>342492</v>
      </c>
      <c r="F176" s="87">
        <v>256368</v>
      </c>
      <c r="G176" s="72">
        <f>IFERROR(((E176/F176)-1)*100,IF(E176+F176&lt;&gt;0,100,0))</f>
        <v>33.593896274105987</v>
      </c>
    </row>
    <row r="177" spans="1:7" x14ac:dyDescent="0.2">
      <c r="A177" s="66" t="s">
        <v>92</v>
      </c>
      <c r="B177" s="86">
        <v>40606415.861677997</v>
      </c>
      <c r="C177" s="87">
        <v>46529846.250129998</v>
      </c>
      <c r="D177" s="72">
        <f t="shared" si="5"/>
        <v>-12.730388913407275</v>
      </c>
      <c r="E177" s="87">
        <v>128182153.043248</v>
      </c>
      <c r="F177" s="87">
        <v>113928055.33266599</v>
      </c>
      <c r="G177" s="72">
        <f>IFERROR(((E177/F177)-1)*100,IF(E177+F177&lt;&gt;0,100,0))</f>
        <v>12.511490404150694</v>
      </c>
    </row>
    <row r="178" spans="1:7" x14ac:dyDescent="0.2">
      <c r="A178" s="66" t="s">
        <v>93</v>
      </c>
      <c r="B178" s="86">
        <v>247820</v>
      </c>
      <c r="C178" s="87">
        <v>193424</v>
      </c>
      <c r="D178" s="72">
        <f t="shared" si="5"/>
        <v>28.122673504839103</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718</v>
      </c>
      <c r="C181" s="87">
        <v>842</v>
      </c>
      <c r="D181" s="72">
        <f t="shared" ref="D181:D184" si="6">IFERROR(((B181/C181)-1)*100,IF(B181+C181&lt;&gt;0,100,0))</f>
        <v>-14.726840855106893</v>
      </c>
      <c r="E181" s="87">
        <v>2778</v>
      </c>
      <c r="F181" s="87">
        <v>2032</v>
      </c>
      <c r="G181" s="72">
        <f t="shared" ref="G181" si="7">IFERROR(((E181/F181)-1)*100,IF(E181+F181&lt;&gt;0,100,0))</f>
        <v>36.712598425196852</v>
      </c>
    </row>
    <row r="182" spans="1:7" x14ac:dyDescent="0.2">
      <c r="A182" s="66" t="s">
        <v>32</v>
      </c>
      <c r="B182" s="86">
        <v>8854</v>
      </c>
      <c r="C182" s="87">
        <v>8358</v>
      </c>
      <c r="D182" s="72">
        <f t="shared" si="6"/>
        <v>5.9344340751375846</v>
      </c>
      <c r="E182" s="87">
        <v>30208</v>
      </c>
      <c r="F182" s="87">
        <v>17674</v>
      </c>
      <c r="G182" s="72">
        <f t="shared" ref="G182" si="8">IFERROR(((E182/F182)-1)*100,IF(E182+F182&lt;&gt;0,100,0))</f>
        <v>70.917732262079895</v>
      </c>
    </row>
    <row r="183" spans="1:7" x14ac:dyDescent="0.2">
      <c r="A183" s="66" t="s">
        <v>92</v>
      </c>
      <c r="B183" s="86">
        <v>120055.11498</v>
      </c>
      <c r="C183" s="87">
        <v>89402.193539999993</v>
      </c>
      <c r="D183" s="72">
        <f t="shared" si="6"/>
        <v>34.28654289817328</v>
      </c>
      <c r="E183" s="87">
        <v>407440.97214000003</v>
      </c>
      <c r="F183" s="87">
        <v>195211.34445999999</v>
      </c>
      <c r="G183" s="72">
        <f t="shared" ref="G183" si="9">IFERROR(((E183/F183)-1)*100,IF(E183+F183&lt;&gt;0,100,0))</f>
        <v>108.71787613935888</v>
      </c>
    </row>
    <row r="184" spans="1:7" x14ac:dyDescent="0.2">
      <c r="A184" s="66" t="s">
        <v>93</v>
      </c>
      <c r="B184" s="86">
        <v>77562</v>
      </c>
      <c r="C184" s="87">
        <v>105876</v>
      </c>
      <c r="D184" s="72">
        <f t="shared" si="6"/>
        <v>-26.742604556273374</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2024-01-25T03:45:17Z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