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143426F-543D-452C-9DA7-662354CCED14}" xr6:coauthVersionLast="47" xr6:coauthVersionMax="47" xr10:uidLastSave="{00000000-0000-0000-0000-000000000000}"/>
  <bookViews>
    <workbookView xWindow="1950" yWindow="1950" windowWidth="1440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<sst xmlns="http://schemas.openxmlformats.org/spreadsheetml/2006/main" count="265" uniqueCount="100">
  <si>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</si>
  <si>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</si>
  <si>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</si>
  <si>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</si>
  <si>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</si>
  <si>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</si>
  <si>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</si>
  <si>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</si>
  <si>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</si>
  <si>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</si>
  <si>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</si>
  <si>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</si>
  <si>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</si>
  <si>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</si>
  <si>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</si>
  <si>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</si>
  <si>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</si>
  <si>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</si>
  <si>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</si>
  <si>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</si>
  <si>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</si>
  <si>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</si>
  <si>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</si>
  <si>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</si>
  <si>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</si>
  <si>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</si>
  <si>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</si>
  <si>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</si>
  <si>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</si>
  <si>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</si>
  <si>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</si>
  <si>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</si>
  <si>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</si>
  <si>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</si>
  <si>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</si>
  <si>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</si>
  <si>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</si>
  <si>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</si>
  <si>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</si>
  <si>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</si>
  <si>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</si>
  <si>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</si>
  <si>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</si>
  <si>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</si>
  <si>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</si>
  <si>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</si>
  <si>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</si>
  <si>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</si>
  <si>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</si>
  <si>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</si>
  <si>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</si>
  <si>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</si>
  <si>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</si>
  <si>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</si>
  <si>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</si>
  <si>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</si>
  <si>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</si>
  <si>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</si>
  <si>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</si>
  <si>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</si>
  <si>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</si>
  <si>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</si>
  <si>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</si>
  <si>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</si>
  <si>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</si>
  <si>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</si>
  <si>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</si>
  <si>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</si>
  <si>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</si>
  <si>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</si>
  <si>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</si>
  <si>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</si>
  <si>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</si>
  <si>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</si>
  <si>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</si>
  <si>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</si>
  <si>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</si>
  <si>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</si>
  <si>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</si>
  <si>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</si>
  <si>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</si>
  <si>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</si>
  <si>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</si>
  <si>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</si>
  <si>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</si>
  <si>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</si>
  <si>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</si>
  <si>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</si>
  <si>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</si>
  <si>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</si>
  <si>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</si>
  <si>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</si>
  <si>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</si>
  <si>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</si>
  <si>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</si>
  <si>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</si>
  <si>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</si>
  <si>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 February 2024</t>
  </si>
  <si>
    <t>02.02.2024</t>
  </si>
  <si>
    <t>03.02.2023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</si>
</sst>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1779405</v>
      </c>
      <c r="C11" s="54">
        <v>1603878</v>
      </c>
      <c r="D11" s="73">
        <f>IFERROR(((B11/C11)-1)*100,IF(B11+C11&lt;&gt;0,100,0))</f>
        <v>10.943912192822648</v>
      </c>
      <c r="E11" s="54">
        <v>7480964</v>
      </c>
      <c r="F11" s="54">
        <v>6851019</v>
      </c>
      <c r="G11" s="73">
        <f>IFERROR(((E11/F11)-1)*100,IF(E11+F11&lt;&gt;0,100,0))</f>
        <v>9.1949095455727168</v>
      </c>
    </row>
    <row r="12" spans="1:7" s="15" customFormat="1" ht="12" x14ac:dyDescent="0.2">
      <c r="A12" s="51" t="s">
        <v>9</v>
      </c>
      <c r="B12" s="54">
        <v>1455988.4380000001</v>
      </c>
      <c r="C12" s="54">
        <v>1548650.236</v>
      </c>
      <c r="D12" s="73">
        <f>IFERROR(((B12/C12)-1)*100,IF(B12+C12&lt;&gt;0,100,0))</f>
        <v>-5.9833909456105232</v>
      </c>
      <c r="E12" s="54">
        <v>5583831.3140000002</v>
      </c>
      <c r="F12" s="54">
        <v>6329996.4869999997</v>
      </c>
      <c r="G12" s="73">
        <f>IFERROR(((E12/F12)-1)*100,IF(E12+F12&lt;&gt;0,100,0))</f>
        <v>-11.787765989008193</v>
      </c>
    </row>
    <row r="13" spans="1:7" s="15" customFormat="1" ht="12" x14ac:dyDescent="0.2">
      <c r="A13" s="51" t="s">
        <v>10</v>
      </c>
      <c r="B13" s="54">
        <v>93927356.294717804</v>
      </c>
      <c r="C13" s="54">
        <v>128764658.112648</v>
      </c>
      <c r="D13" s="73">
        <f>IFERROR(((B13/C13)-1)*100,IF(B13+C13&lt;&gt;0,100,0))</f>
        <v>-27.055018301258759</v>
      </c>
      <c r="E13" s="54">
        <v>375628857.521469</v>
      </c>
      <c r="F13" s="54">
        <v>501699190.08707601</v>
      </c>
      <c r="G13" s="73">
        <f>IFERROR(((E13/F13)-1)*100,IF(E13+F13&lt;&gt;0,100,0))</f>
        <v>-25.128669740073917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472</v>
      </c>
      <c r="C16" s="54">
        <v>421</v>
      </c>
      <c r="D16" s="73">
        <f>IFERROR(((B16/C16)-1)*100,IF(B16+C16&lt;&gt;0,100,0))</f>
        <v>12.11401425178147</v>
      </c>
      <c r="E16" s="54">
        <v>1733</v>
      </c>
      <c r="F16" s="54">
        <v>1691</v>
      </c>
      <c r="G16" s="73">
        <f>IFERROR(((E16/F16)-1)*100,IF(E16+F16&lt;&gt;0,100,0))</f>
        <v>2.4837374334713225</v>
      </c>
    </row>
    <row r="17" spans="1:7" s="15" customFormat="1" ht="12" x14ac:dyDescent="0.2">
      <c r="A17" s="51" t="s">
        <v>9</v>
      </c>
      <c r="B17" s="54">
        <v>189370.625</v>
      </c>
      <c r="C17" s="54">
        <v>131907.66899999999</v>
      </c>
      <c r="D17" s="73">
        <f>IFERROR(((B17/C17)-1)*100,IF(B17+C17&lt;&gt;0,100,0))</f>
        <v>43.56301376230067</v>
      </c>
      <c r="E17" s="54">
        <v>844691.81400000001</v>
      </c>
      <c r="F17" s="54">
        <v>502078.065</v>
      </c>
      <c r="G17" s="73">
        <f>IFERROR(((E17/F17)-1)*100,IF(E17+F17&lt;&gt;0,100,0))</f>
        <v>68.239139066949676</v>
      </c>
    </row>
    <row r="18" spans="1:7" s="15" customFormat="1" ht="12" x14ac:dyDescent="0.2">
      <c r="A18" s="51" t="s">
        <v>10</v>
      </c>
      <c r="B18" s="54">
        <v>10359678.712562799</v>
      </c>
      <c r="C18" s="54">
        <v>13340572.578518501</v>
      </c>
      <c r="D18" s="73">
        <f>IFERROR(((B18/C18)-1)*100,IF(B18+C18&lt;&gt;0,100,0))</f>
        <v>-22.344572156937627</v>
      </c>
      <c r="E18" s="54">
        <v>40339088.440949202</v>
      </c>
      <c r="F18" s="54">
        <v>45860691.779166698</v>
      </c>
      <c r="G18" s="73">
        <f>IFERROR(((E18/F18)-1)*100,IF(E18+F18&lt;&gt;0,100,0))</f>
        <v>-12.039947772278946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15605041.50488</v>
      </c>
      <c r="C24" s="53">
        <v>21595063.710930001</v>
      </c>
      <c r="D24" s="52">
        <f>B24-C24</f>
        <v>-5990022.2060500011</v>
      </c>
      <c r="E24" s="54">
        <v>58924582.249150001</v>
      </c>
      <c r="F24" s="54">
        <v>76533089.113560006</v>
      </c>
      <c r="G24" s="52">
        <f>E24-F24</f>
        <v>-17608506.864410006</v>
      </c>
    </row>
    <row r="25" spans="1:7" s="15" customFormat="1" ht="12" x14ac:dyDescent="0.2">
      <c r="A25" s="55" t="s">
        <v>15</v>
      </c>
      <c r="B25" s="53">
        <v>16248452.549389999</v>
      </c>
      <c r="C25" s="53">
        <v>19971911.700259998</v>
      </c>
      <c r="D25" s="52">
        <f>B25-C25</f>
        <v>-3723459.1508699991</v>
      </c>
      <c r="E25" s="54">
        <v>69366112.083389997</v>
      </c>
      <c r="F25" s="54">
        <v>87445670.172399998</v>
      </c>
      <c r="G25" s="52">
        <f>E25-F25</f>
        <v>-18079558.08901</v>
      </c>
    </row>
    <row r="26" spans="1:7" s="25" customFormat="1" ht="12" x14ac:dyDescent="0.2">
      <c r="A26" s="56" t="s">
        <v>16</v>
      </c>
      <c r="B26" s="57">
        <f>B24-B25</f>
        <v>-643411.04450999945</v>
      </c>
      <c r="C26" s="57">
        <f>C24-C25</f>
        <v>1623152.0106700025</v>
      </c>
      <c r="D26" s="57"/>
      <c r="E26" s="57">
        <f>E24-E25</f>
        <v>-10441529.834239997</v>
      </c>
      <c r="F26" s="57">
        <f>F24-F25</f>
        <v>-10912581.058839992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74381.963268740001</v>
      </c>
      <c r="C33" s="104">
        <v>80240.916652729997</v>
      </c>
      <c r="D33" s="73">
        <f t="shared" ref="D33:D42" si="0">IFERROR(((B33/C33)-1)*100,IF(B33+C33&lt;&gt;0,100,0))</f>
        <v>-7.301702957042</v>
      </c>
      <c r="E33" s="51"/>
      <c r="F33" s="104">
        <v>75440.7</v>
      </c>
      <c r="G33" s="104">
        <v>73453.03</v>
      </c>
    </row>
    <row r="34" spans="1:7" s="15" customFormat="1" ht="12" x14ac:dyDescent="0.2">
      <c r="A34" s="51" t="s">
        <v>23</v>
      </c>
      <c r="B34" s="104">
        <v>77345.773336359998</v>
      </c>
      <c r="C34" s="104">
        <v>81110.546530740001</v>
      </c>
      <c r="D34" s="73">
        <f t="shared" si="0"/>
        <v>-4.6415335063155982</v>
      </c>
      <c r="E34" s="51"/>
      <c r="F34" s="104">
        <v>78501.100000000006</v>
      </c>
      <c r="G34" s="104">
        <v>76805.7</v>
      </c>
    </row>
    <row r="35" spans="1:7" s="15" customFormat="1" ht="12" x14ac:dyDescent="0.2">
      <c r="A35" s="51" t="s">
        <v>24</v>
      </c>
      <c r="B35" s="104">
        <v>73117.150783289995</v>
      </c>
      <c r="C35" s="104">
        <v>71814.849617810003</v>
      </c>
      <c r="D35" s="73">
        <f t="shared" si="0"/>
        <v>1.8134148750720502</v>
      </c>
      <c r="E35" s="51"/>
      <c r="F35" s="104">
        <v>73674.850000000006</v>
      </c>
      <c r="G35" s="104">
        <v>72412.05</v>
      </c>
    </row>
    <row r="36" spans="1:7" s="15" customFormat="1" ht="12" x14ac:dyDescent="0.2">
      <c r="A36" s="51" t="s">
        <v>25</v>
      </c>
      <c r="B36" s="104">
        <v>67838.804168140006</v>
      </c>
      <c r="C36" s="104">
        <v>74082.090188229995</v>
      </c>
      <c r="D36" s="73">
        <f t="shared" si="0"/>
        <v>-8.4275241211834828</v>
      </c>
      <c r="E36" s="51"/>
      <c r="F36" s="104">
        <v>68941</v>
      </c>
      <c r="G36" s="104">
        <v>66873.539999999994</v>
      </c>
    </row>
    <row r="37" spans="1:7" s="15" customFormat="1" ht="12" x14ac:dyDescent="0.2">
      <c r="A37" s="51" t="s">
        <v>79</v>
      </c>
      <c r="B37" s="104">
        <v>53272.419145040003</v>
      </c>
      <c r="C37" s="104">
        <v>75186.418180260007</v>
      </c>
      <c r="D37" s="73">
        <f t="shared" si="0"/>
        <v>-29.146220242439302</v>
      </c>
      <c r="E37" s="51"/>
      <c r="F37" s="104">
        <v>55172.56</v>
      </c>
      <c r="G37" s="104">
        <v>52913.84</v>
      </c>
    </row>
    <row r="38" spans="1:7" s="15" customFormat="1" ht="12" x14ac:dyDescent="0.2">
      <c r="A38" s="51" t="s">
        <v>26</v>
      </c>
      <c r="B38" s="104">
        <v>103282.82680523</v>
      </c>
      <c r="C38" s="104">
        <v>103461.28025215</v>
      </c>
      <c r="D38" s="73">
        <f t="shared" si="0"/>
        <v>-0.1724833159662098</v>
      </c>
      <c r="E38" s="51"/>
      <c r="F38" s="104">
        <v>104251.14</v>
      </c>
      <c r="G38" s="104">
        <v>101132.69</v>
      </c>
    </row>
    <row r="39" spans="1:7" s="15" customFormat="1" ht="12" x14ac:dyDescent="0.2">
      <c r="A39" s="51" t="s">
        <v>27</v>
      </c>
      <c r="B39" s="104">
        <v>17205.95953195</v>
      </c>
      <c r="C39" s="104">
        <v>16550.207655390001</v>
      </c>
      <c r="D39" s="73">
        <f t="shared" si="0"/>
        <v>3.962197273980661</v>
      </c>
      <c r="E39" s="51"/>
      <c r="F39" s="104">
        <v>17426.43</v>
      </c>
      <c r="G39" s="104">
        <v>16960.060000000001</v>
      </c>
    </row>
    <row r="40" spans="1:7" s="15" customFormat="1" ht="12" x14ac:dyDescent="0.2">
      <c r="A40" s="51" t="s">
        <v>28</v>
      </c>
      <c r="B40" s="104">
        <v>103045.23645688</v>
      </c>
      <c r="C40" s="104">
        <v>101600.6598427</v>
      </c>
      <c r="D40" s="73">
        <f t="shared" si="0"/>
        <v>1.4218181421425058</v>
      </c>
      <c r="E40" s="51"/>
      <c r="F40" s="104">
        <v>104148.61</v>
      </c>
      <c r="G40" s="104">
        <v>101216.77</v>
      </c>
    </row>
    <row r="41" spans="1:7" s="15" customFormat="1" ht="12" x14ac:dyDescent="0.2">
      <c r="A41" s="51" t="s">
        <v>29</v>
      </c>
      <c r="B41" s="59"/>
      <c r="C41" s="59"/>
      <c r="D41" s="73">
        <f t="shared" si="0"/>
        <v>0</v>
      </c>
      <c r="E41" s="51"/>
      <c r="F41" s="59"/>
      <c r="G41" s="59"/>
    </row>
    <row r="42" spans="1:7" s="15" customFormat="1" ht="12" x14ac:dyDescent="0.2">
      <c r="A42" s="51" t="s">
        <v>78</v>
      </c>
      <c r="B42" s="104">
        <v>668.12330069999996</v>
      </c>
      <c r="C42" s="104">
        <v>1111.0139840700001</v>
      </c>
      <c r="D42" s="73">
        <f t="shared" si="0"/>
        <v>-39.863646157499268</v>
      </c>
      <c r="E42" s="51"/>
      <c r="F42" s="104">
        <v>678.63</v>
      </c>
      <c r="G42" s="104">
        <v>667.89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18381.581322157799</v>
      </c>
      <c r="D48" s="59"/>
      <c r="E48" s="105">
        <v>23082.0532216301</v>
      </c>
      <c r="F48" s="59"/>
      <c r="G48" s="73">
        <f>IFERROR(((C48/E48)-1)*100,IF(C48+E48&lt;&gt;0,100,0))</f>
        <v>-20.36418447847398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2085</v>
      </c>
      <c r="D54" s="62"/>
      <c r="E54" s="106">
        <v>534744</v>
      </c>
      <c r="F54" s="106">
        <v>46780212.984999999</v>
      </c>
      <c r="G54" s="106">
        <v>7679979.8399999999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6887</v>
      </c>
      <c r="C68" s="53">
        <v>7878</v>
      </c>
      <c r="D68" s="73">
        <f>IFERROR(((B68/C68)-1)*100,IF(B68+C68&lt;&gt;0,100,0))</f>
        <v>-12.579334856562575</v>
      </c>
      <c r="E68" s="53">
        <v>23428</v>
      </c>
      <c r="F68" s="53">
        <v>29213</v>
      </c>
      <c r="G68" s="73">
        <f>IFERROR(((E68/F68)-1)*100,IF(E68+F68&lt;&gt;0,100,0))</f>
        <v>-19.802827508301103</v>
      </c>
    </row>
    <row r="69" spans="1:7" s="15" customFormat="1" ht="12" x14ac:dyDescent="0.2">
      <c r="A69" s="66" t="s">
        <v>54</v>
      </c>
      <c r="B69" s="54">
        <v>233005554.023</v>
      </c>
      <c r="C69" s="53">
        <v>330172032.33099997</v>
      </c>
      <c r="D69" s="73">
        <f>IFERROR(((B69/C69)-1)*100,IF(B69+C69&lt;&gt;0,100,0))</f>
        <v>-29.429045707478284</v>
      </c>
      <c r="E69" s="53">
        <v>893128638.02900004</v>
      </c>
      <c r="F69" s="53">
        <v>1166186789.628</v>
      </c>
      <c r="G69" s="73">
        <f>IFERROR(((E69/F69)-1)*100,IF(E69+F69&lt;&gt;0,100,0))</f>
        <v>-23.414615396741233</v>
      </c>
    </row>
    <row r="70" spans="1:7" s="15" customFormat="1" ht="12" x14ac:dyDescent="0.2">
      <c r="A70" s="66" t="s">
        <v>55</v>
      </c>
      <c r="B70" s="54">
        <v>205450980.73666999</v>
      </c>
      <c r="C70" s="53">
        <v>309403566.25397998</v>
      </c>
      <c r="D70" s="73">
        <f>IFERROR(((B70/C70)-1)*100,IF(B70+C70&lt;&gt;0,100,0))</f>
        <v>-33.597733463737292</v>
      </c>
      <c r="E70" s="53">
        <v>789019579.18366897</v>
      </c>
      <c r="F70" s="53">
        <v>1106068769.6330099</v>
      </c>
      <c r="G70" s="73">
        <f>IFERROR(((E70/F70)-1)*100,IF(E70+F70&lt;&gt;0,100,0))</f>
        <v>-28.664509762312228</v>
      </c>
    </row>
    <row r="71" spans="1:7" s="15" customFormat="1" ht="12" x14ac:dyDescent="0.2">
      <c r="A71" s="66" t="s">
        <v>93</v>
      </c>
      <c r="B71" s="73">
        <f>IFERROR(B69/B68/1000,)</f>
        <v>33.832663572382749</v>
      </c>
      <c r="C71" s="73">
        <f>IFERROR(C69/C68/1000,)</f>
        <v>41.910641321528303</v>
      </c>
      <c r="D71" s="73">
        <f>IFERROR(((B71/C71)-1)*100,IF(B71+C71&lt;&gt;0,100,0))</f>
        <v>-19.274288091115721</v>
      </c>
      <c r="E71" s="73">
        <f>IFERROR(E69/E68/1000,)</f>
        <v>38.122274117679702</v>
      </c>
      <c r="F71" s="73">
        <f>IFERROR(F69/F68/1000,)</f>
        <v>39.920131093280389</v>
      </c>
      <c r="G71" s="73">
        <f>IFERROR(((E71/F71)-1)*100,IF(E71+F71&lt;&gt;0,100,0))</f>
        <v>-4.5036349489927296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2736</v>
      </c>
      <c r="C74" s="53">
        <v>2978</v>
      </c>
      <c r="D74" s="73">
        <f>IFERROR(((B74/C74)-1)*100,IF(B74+C74&lt;&gt;0,100,0))</f>
        <v>-8.1262592343854916</v>
      </c>
      <c r="E74" s="53">
        <v>11849</v>
      </c>
      <c r="F74" s="53">
        <v>12535</v>
      </c>
      <c r="G74" s="73">
        <f>IFERROR(((E74/F74)-1)*100,IF(E74+F74&lt;&gt;0,100,0))</f>
        <v>-5.4726765057838023</v>
      </c>
    </row>
    <row r="75" spans="1:7" s="15" customFormat="1" ht="12" x14ac:dyDescent="0.2">
      <c r="A75" s="66" t="s">
        <v>54</v>
      </c>
      <c r="B75" s="54">
        <v>706174984.11000001</v>
      </c>
      <c r="C75" s="53">
        <v>664942673.02400005</v>
      </c>
      <c r="D75" s="73">
        <f>IFERROR(((B75/C75)-1)*100,IF(B75+C75&lt;&gt;0,100,0))</f>
        <v>6.2008820848397761</v>
      </c>
      <c r="E75" s="53">
        <v>2915636066.7459998</v>
      </c>
      <c r="F75" s="53">
        <v>2713695260.0479999</v>
      </c>
      <c r="G75" s="73">
        <f>IFERROR(((E75/F75)-1)*100,IF(E75+F75&lt;&gt;0,100,0))</f>
        <v>7.4415432591509179</v>
      </c>
    </row>
    <row r="76" spans="1:7" s="15" customFormat="1" ht="12" x14ac:dyDescent="0.2">
      <c r="A76" s="66" t="s">
        <v>55</v>
      </c>
      <c r="B76" s="54">
        <v>616317492.86197996</v>
      </c>
      <c r="C76" s="53">
        <v>635872496.43421996</v>
      </c>
      <c r="D76" s="73">
        <f>IFERROR(((B76/C76)-1)*100,IF(B76+C76&lt;&gt;0,100,0))</f>
        <v>-3.0753026246454263</v>
      </c>
      <c r="E76" s="53">
        <v>2606259846.1047502</v>
      </c>
      <c r="F76" s="53">
        <v>2595898061.0672498</v>
      </c>
      <c r="G76" s="73">
        <f>IFERROR(((E76/F76)-1)*100,IF(E76+F76&lt;&gt;0,100,0))</f>
        <v>0.3991599359352449</v>
      </c>
    </row>
    <row r="77" spans="1:7" s="15" customFormat="1" ht="12" x14ac:dyDescent="0.2">
      <c r="A77" s="66" t="s">
        <v>93</v>
      </c>
      <c r="B77" s="73">
        <f>IFERROR(B75/B74/1000,)</f>
        <v>258.10489185307017</v>
      </c>
      <c r="C77" s="73">
        <f>IFERROR(C75/C74/1000,)</f>
        <v>223.28498086769645</v>
      </c>
      <c r="D77" s="73">
        <f>IFERROR(((B77/C77)-1)*100,IF(B77+C77&lt;&gt;0,100,0))</f>
        <v>15.594381158133363</v>
      </c>
      <c r="E77" s="73">
        <f>IFERROR(E75/E74/1000,)</f>
        <v>246.06600276360874</v>
      </c>
      <c r="F77" s="73">
        <f>IFERROR(F75/F74/1000,)</f>
        <v>216.48945034287993</v>
      </c>
      <c r="G77" s="73">
        <f>IFERROR(((E77/F77)-1)*100,IF(E77+F77&lt;&gt;0,100,0))</f>
        <v>13.661890856060154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231</v>
      </c>
      <c r="C80" s="53">
        <v>149</v>
      </c>
      <c r="D80" s="73">
        <f>IFERROR(((B80/C80)-1)*100,IF(B80+C80&lt;&gt;0,100,0))</f>
        <v>55.033557046979872</v>
      </c>
      <c r="E80" s="53">
        <v>901</v>
      </c>
      <c r="F80" s="53">
        <v>903</v>
      </c>
      <c r="G80" s="73">
        <f>IFERROR(((E80/F80)-1)*100,IF(E80+F80&lt;&gt;0,100,0))</f>
        <v>-0.22148394241418012</v>
      </c>
    </row>
    <row r="81" spans="1:7" s="15" customFormat="1" ht="12" x14ac:dyDescent="0.2">
      <c r="A81" s="66" t="s">
        <v>54</v>
      </c>
      <c r="B81" s="54">
        <v>31680410.978</v>
      </c>
      <c r="C81" s="53">
        <v>13842093.301000001</v>
      </c>
      <c r="D81" s="73">
        <f>IFERROR(((B81/C81)-1)*100,IF(B81+C81&lt;&gt;0,100,0))</f>
        <v>128.87008698107314</v>
      </c>
      <c r="E81" s="53">
        <v>109022260.896</v>
      </c>
      <c r="F81" s="53">
        <v>96440179.623999998</v>
      </c>
      <c r="G81" s="73">
        <f>IFERROR(((E81/F81)-1)*100,IF(E81+F81&lt;&gt;0,100,0))</f>
        <v>13.046513725974895</v>
      </c>
    </row>
    <row r="82" spans="1:7" s="15" customFormat="1" ht="12" x14ac:dyDescent="0.2">
      <c r="A82" s="66" t="s">
        <v>55</v>
      </c>
      <c r="B82" s="54">
        <v>4934918.3581197504</v>
      </c>
      <c r="C82" s="53">
        <v>-438167.76188940398</v>
      </c>
      <c r="D82" s="73">
        <f>IFERROR(((B82/C82)-1)*100,IF(B82+C82&lt;&gt;0,100,0))</f>
        <v>-1226.2623103169676</v>
      </c>
      <c r="E82" s="53">
        <v>36078610.218358397</v>
      </c>
      <c r="F82" s="53">
        <v>39767643.388072297</v>
      </c>
      <c r="G82" s="73">
        <f>IFERROR(((E82/F82)-1)*100,IF(E82+F82&lt;&gt;0,100,0))</f>
        <v>-9.2764691478307899</v>
      </c>
    </row>
    <row r="83" spans="1:7" x14ac:dyDescent="0.2">
      <c r="A83" s="66" t="s">
        <v>93</v>
      </c>
      <c r="B83" s="73">
        <f>IFERROR(B81/B80/1000,)</f>
        <v>137.14463626839827</v>
      </c>
      <c r="C83" s="73">
        <f>IFERROR(C81/C80/1000,)</f>
        <v>92.899955040268466</v>
      </c>
      <c r="D83" s="73">
        <f>IFERROR(((B83/C83)-1)*100,IF(B83+C83&lt;&gt;0,100,0))</f>
        <v>47.626160000778775</v>
      </c>
      <c r="E83" s="73">
        <f>IFERROR(E81/E80/1000,)</f>
        <v>121.00139944062154</v>
      </c>
      <c r="F83" s="73">
        <f>IFERROR(F81/F80/1000,)</f>
        <v>106.79975595127353</v>
      </c>
      <c r="G83" s="73">
        <f>IFERROR(((E83/F83)-1)*100,IF(E83+F83&lt;&gt;0,100,0))</f>
        <v>13.29744938352424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9854</v>
      </c>
      <c r="C86" s="51">
        <f>C68+C74+C80</f>
        <v>11005</v>
      </c>
      <c r="D86" s="73">
        <f>IFERROR(((B86/C86)-1)*100,IF(B86+C86&lt;&gt;0,100,0))</f>
        <v>-10.458882326215358</v>
      </c>
      <c r="E86" s="51">
        <f>E68+E74+E80</f>
        <v>36178</v>
      </c>
      <c r="F86" s="51">
        <f>F68+F74+F80</f>
        <v>42651</v>
      </c>
      <c r="G86" s="73">
        <f>IFERROR(((E86/F86)-1)*100,IF(E86+F86&lt;&gt;0,100,0))</f>
        <v>-15.176666432205577</v>
      </c>
    </row>
    <row r="87" spans="1:7" s="15" customFormat="1" ht="12" x14ac:dyDescent="0.2">
      <c r="A87" s="66" t="s">
        <v>54</v>
      </c>
      <c r="B87" s="51">
        <f t="shared" ref="B87:C87" si="1">B69+B75+B81</f>
        <v>970860949.11100006</v>
      </c>
      <c r="C87" s="51">
        <f t="shared" si="1"/>
        <v>1008956798.656</v>
      </c>
      <c r="D87" s="73">
        <f>IFERROR(((B87/C87)-1)*100,IF(B87+C87&lt;&gt;0,100,0))</f>
        <v>-3.7757661770797535</v>
      </c>
      <c r="E87" s="51">
        <f t="shared" ref="E87:F87" si="2">E69+E75+E81</f>
        <v>3917786965.6709995</v>
      </c>
      <c r="F87" s="51">
        <f t="shared" si="2"/>
        <v>3976322229.2999997</v>
      </c>
      <c r="G87" s="73">
        <f>IFERROR(((E87/F87)-1)*100,IF(E87+F87&lt;&gt;0,100,0))</f>
        <v>-1.4720955760998522</v>
      </c>
    </row>
    <row r="88" spans="1:7" s="15" customFormat="1" ht="12" x14ac:dyDescent="0.2">
      <c r="A88" s="66" t="s">
        <v>55</v>
      </c>
      <c r="B88" s="51">
        <f t="shared" ref="B88:C88" si="3">B70+B76+B82</f>
        <v>826703391.9567697</v>
      </c>
      <c r="C88" s="51">
        <f t="shared" si="3"/>
        <v>944837894.92631054</v>
      </c>
      <c r="D88" s="73">
        <f>IFERROR(((B88/C88)-1)*100,IF(B88+C88&lt;&gt;0,100,0))</f>
        <v>-12.503150392666495</v>
      </c>
      <c r="E88" s="51">
        <f t="shared" ref="E88:F88" si="4">E70+E76+E82</f>
        <v>3431358035.5067778</v>
      </c>
      <c r="F88" s="51">
        <f t="shared" si="4"/>
        <v>3741734474.0883322</v>
      </c>
      <c r="G88" s="73">
        <f>IFERROR(((E88/F88)-1)*100,IF(E88+F88&lt;&gt;0,100,0))</f>
        <v>-8.2949883464720546</v>
      </c>
    </row>
    <row r="89" spans="1:7" x14ac:dyDescent="0.2">
      <c r="A89" s="66" t="s">
        <v>94</v>
      </c>
      <c r="B89" s="73">
        <f>IFERROR((B75/B87)*100,IF(B75+B87&lt;&gt;0,100,0))</f>
        <v>72.736985121981874</v>
      </c>
      <c r="C89" s="73">
        <f>IFERROR((C75/C87)*100,IF(C75+C87&lt;&gt;0,100,0))</f>
        <v>65.903978635135758</v>
      </c>
      <c r="D89" s="73">
        <f>IFERROR(((B89/C89)-1)*100,IF(B89+C89&lt;&gt;0,100,0))</f>
        <v>10.368124396063694</v>
      </c>
      <c r="E89" s="73">
        <f>IFERROR((E75/E87)*100,IF(E75+E87&lt;&gt;0,100,0))</f>
        <v>74.420485143623395</v>
      </c>
      <c r="F89" s="73">
        <f>IFERROR((F75/F87)*100,IF(F75+F87&lt;&gt;0,100,0))</f>
        <v>68.24636192841254</v>
      </c>
      <c r="G89" s="73">
        <f>IFERROR(((E89/F89)-1)*100,IF(E89+F89&lt;&gt;0,100,0))</f>
        <v>9.0468166225288869</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111369668.50399999</v>
      </c>
      <c r="C97" s="107">
        <v>120476113.87199999</v>
      </c>
      <c r="D97" s="52">
        <f>B97-C97</f>
        <v>-9106445.3680000007</v>
      </c>
      <c r="E97" s="107">
        <v>482603244.18699998</v>
      </c>
      <c r="F97" s="107">
        <v>480456924.222</v>
      </c>
      <c r="G97" s="68">
        <f>E97-F97</f>
        <v>2146319.9649999738</v>
      </c>
    </row>
    <row r="98" spans="1:7" s="15" customFormat="1" ht="13.5" x14ac:dyDescent="0.2">
      <c r="A98" s="66" t="s">
        <v>88</v>
      </c>
      <c r="B98" s="53">
        <v>97660327.084000006</v>
      </c>
      <c r="C98" s="107">
        <v>128237857.228</v>
      </c>
      <c r="D98" s="52">
        <f>B98-C98</f>
        <v>-30577530.143999994</v>
      </c>
      <c r="E98" s="107">
        <v>460673375.54500002</v>
      </c>
      <c r="F98" s="107">
        <v>469289438.30699998</v>
      </c>
      <c r="G98" s="68">
        <f>E98-F98</f>
        <v>-8616062.7619999647</v>
      </c>
    </row>
    <row r="99" spans="1:7" s="15" customFormat="1" ht="12" x14ac:dyDescent="0.2">
      <c r="A99" s="69" t="s">
        <v>16</v>
      </c>
      <c r="B99" s="52">
        <f>B97-B98</f>
        <v>13709341.419999987</v>
      </c>
      <c r="C99" s="52">
        <f>C97-C98</f>
        <v>-7761743.3560000062</v>
      </c>
      <c r="D99" s="70"/>
      <c r="E99" s="52">
        <f>E97-E98</f>
        <v>21929868.64199996</v>
      </c>
      <c r="F99" s="70">
        <f>F97-F98</f>
        <v>11167485.915000021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947.46848235218795</v>
      </c>
      <c r="C111" s="108">
        <v>886.61947929559994</v>
      </c>
      <c r="D111" s="73">
        <f>IFERROR(((B111/C111)-1)*100,IF(B111+C111&lt;&gt;0,100,0))</f>
        <v>6.8630347604060393</v>
      </c>
      <c r="E111" s="72"/>
      <c r="F111" s="109">
        <v>950.80973537410296</v>
      </c>
      <c r="G111" s="109">
        <v>946.88435066976399</v>
      </c>
    </row>
    <row r="112" spans="1:7" s="15" customFormat="1" ht="12" x14ac:dyDescent="0.2">
      <c r="A112" s="66" t="s">
        <v>50</v>
      </c>
      <c r="B112" s="109">
        <v>933.88612804614604</v>
      </c>
      <c r="C112" s="108">
        <v>874.41290439122804</v>
      </c>
      <c r="D112" s="73">
        <f>IFERROR(((B112/C112)-1)*100,IF(B112+C112&lt;&gt;0,100,0))</f>
        <v>6.8015034266132757</v>
      </c>
      <c r="E112" s="72"/>
      <c r="F112" s="109">
        <v>937.192387912762</v>
      </c>
      <c r="G112" s="109">
        <v>933.27358126765102</v>
      </c>
    </row>
    <row r="113" spans="1:7" s="15" customFormat="1" ht="12" x14ac:dyDescent="0.2">
      <c r="A113" s="66" t="s">
        <v>51</v>
      </c>
      <c r="B113" s="109">
        <v>1017.17450484034</v>
      </c>
      <c r="C113" s="108">
        <v>944.80371512551301</v>
      </c>
      <c r="D113" s="73">
        <f>IFERROR(((B113/C113)-1)*100,IF(B113+C113&lt;&gt;0,100,0))</f>
        <v>7.6598756499610898</v>
      </c>
      <c r="E113" s="72"/>
      <c r="F113" s="109">
        <v>1020.60144002928</v>
      </c>
      <c r="G113" s="109">
        <v>1016.48685023574</v>
      </c>
    </row>
    <row r="114" spans="1:7" s="25" customFormat="1" ht="12" x14ac:dyDescent="0.2">
      <c r="A114" s="69" t="s">
        <v>52</v>
      </c>
      <c r="B114" s="73"/>
      <c r="C114" s="72"/>
      <c r="D114" s="74"/>
      <c r="E114" s="72"/>
      <c r="F114" s="58"/>
      <c r="G114" s="58"/>
    </row>
    <row r="115" spans="1:7" s="15" customFormat="1" ht="12" x14ac:dyDescent="0.2">
      <c r="A115" s="66" t="s">
        <v>56</v>
      </c>
      <c r="B115" s="109">
        <v>714.81158828237096</v>
      </c>
      <c r="C115" s="108">
        <v>660.13245749627504</v>
      </c>
      <c r="D115" s="73">
        <f>IFERROR(((B115/C115)-1)*100,IF(B115+C115&lt;&gt;0,100,0))</f>
        <v>8.2830544332694664</v>
      </c>
      <c r="E115" s="72"/>
      <c r="F115" s="109">
        <v>715.99748135219102</v>
      </c>
      <c r="G115" s="109">
        <v>713.932724340135</v>
      </c>
    </row>
    <row r="116" spans="1:7" s="15" customFormat="1" ht="12" x14ac:dyDescent="0.2">
      <c r="A116" s="66" t="s">
        <v>57</v>
      </c>
      <c r="B116" s="109">
        <v>945.43786427556904</v>
      </c>
      <c r="C116" s="108">
        <v>875.64910018941305</v>
      </c>
      <c r="D116" s="73">
        <f>IFERROR(((B116/C116)-1)*100,IF(B116+C116&lt;&gt;0,100,0))</f>
        <v>7.9699464170133849</v>
      </c>
      <c r="E116" s="72"/>
      <c r="F116" s="109">
        <v>947.79430293064104</v>
      </c>
      <c r="G116" s="109">
        <v>944.47260959807898</v>
      </c>
    </row>
    <row r="117" spans="1:7" s="15" customFormat="1" ht="12" x14ac:dyDescent="0.2">
      <c r="A117" s="66" t="s">
        <v>59</v>
      </c>
      <c r="B117" s="109">
        <v>1095.3099918943899</v>
      </c>
      <c r="C117" s="108">
        <v>1010.97489082897</v>
      </c>
      <c r="D117" s="73">
        <f>IFERROR(((B117/C117)-1)*100,IF(B117+C117&lt;&gt;0,100,0))</f>
        <v>8.3419580278860863</v>
      </c>
      <c r="E117" s="72"/>
      <c r="F117" s="109">
        <v>1099.0500208143201</v>
      </c>
      <c r="G117" s="109">
        <v>1093.6723358883901</v>
      </c>
    </row>
    <row r="118" spans="1:7" s="15" customFormat="1" ht="12" x14ac:dyDescent="0.2">
      <c r="A118" s="66" t="s">
        <v>58</v>
      </c>
      <c r="B118" s="109">
        <v>991.93733307881996</v>
      </c>
      <c r="C118" s="108">
        <v>946.65973224322397</v>
      </c>
      <c r="D118" s="73">
        <f>IFERROR(((B118/C118)-1)*100,IF(B118+C118&lt;&gt;0,100,0))</f>
        <v>4.7828801937424004</v>
      </c>
      <c r="E118" s="72"/>
      <c r="F118" s="109">
        <v>996.62429976561305</v>
      </c>
      <c r="G118" s="109">
        <v>991.93733307881996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300</v>
      </c>
      <c r="C127" s="53">
        <v>300</v>
      </c>
      <c r="D127" s="73">
        <f>IFERROR(((B127/C127)-1)*100,IF(B127+C127&lt;&gt;0,100,0))</f>
        <v>0</v>
      </c>
      <c r="E127" s="53">
        <v>2837</v>
      </c>
      <c r="F127" s="53">
        <v>2146</v>
      </c>
      <c r="G127" s="73">
        <f>IFERROR(((E127/F127)-1)*100,IF(E127+F127&lt;&gt;0,100,0))</f>
        <v>32.199440820130462</v>
      </c>
    </row>
    <row r="128" spans="1:7" s="15" customFormat="1" ht="12" x14ac:dyDescent="0.2">
      <c r="A128" s="66" t="s">
        <v>74</v>
      </c>
      <c r="B128" s="54">
        <v>27</v>
      </c>
      <c r="C128" s="53">
        <v>14</v>
      </c>
      <c r="D128" s="73">
        <f>IFERROR(((B128/C128)-1)*100,IF(B128+C128&lt;&gt;0,100,0))</f>
        <v>92.857142857142861</v>
      </c>
      <c r="E128" s="53">
        <v>73</v>
      </c>
      <c r="F128" s="53">
        <v>72</v>
      </c>
      <c r="G128" s="73">
        <f>IFERROR(((E128/F128)-1)*100,IF(E128+F128&lt;&gt;0,100,0))</f>
        <v>1.388888888888884</v>
      </c>
    </row>
    <row r="129" spans="1:7" s="25" customFormat="1" ht="12" x14ac:dyDescent="0.2">
      <c r="A129" s="69" t="s">
        <v>34</v>
      </c>
      <c r="B129" s="70">
        <f>SUM(B126:B128)</f>
        <v>327</v>
      </c>
      <c r="C129" s="70">
        <f>SUM(C126:C128)</f>
        <v>314</v>
      </c>
      <c r="D129" s="73">
        <f>IFERROR(((B129/C129)-1)*100,IF(B129+C129&lt;&gt;0,100,0))</f>
        <v>4.140127388535042</v>
      </c>
      <c r="E129" s="70">
        <f>SUM(E126:E128)</f>
        <v>2910</v>
      </c>
      <c r="F129" s="70">
        <f>SUM(F126:F128)</f>
        <v>2218</v>
      </c>
      <c r="G129" s="73">
        <f>IFERROR(((E129/F129)-1)*100,IF(E129+F129&lt;&gt;0,100,0))</f>
        <v>31.199278629395842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342</v>
      </c>
      <c r="C132" s="53">
        <v>48</v>
      </c>
      <c r="D132" s="73">
        <f>IFERROR(((B132/C132)-1)*100,IF(B132+C132&lt;&gt;0,100,0))</f>
        <v>612.5</v>
      </c>
      <c r="E132" s="53">
        <v>346</v>
      </c>
      <c r="F132" s="53">
        <v>144</v>
      </c>
      <c r="G132" s="73">
        <f>IFERROR(((E132/F132)-1)*100,IF(E132+F132&lt;&gt;0,100,0))</f>
        <v>140.27777777777777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342</v>
      </c>
      <c r="C134" s="70">
        <f>SUM(C132:C133)</f>
        <v>48</v>
      </c>
      <c r="D134" s="73">
        <f>IFERROR(((B134/C134)-1)*100,IF(B134+C134&lt;&gt;0,100,0))</f>
        <v>612.5</v>
      </c>
      <c r="E134" s="70">
        <f>SUM(E132:E133)</f>
        <v>346</v>
      </c>
      <c r="F134" s="70">
        <f>SUM(F132:F133)</f>
        <v>144</v>
      </c>
      <c r="G134" s="73">
        <f>IFERROR(((E134/F134)-1)*100,IF(E134+F134&lt;&gt;0,100,0))</f>
        <v>140.27777777777777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410750</v>
      </c>
      <c r="C138" s="53">
        <v>607755</v>
      </c>
      <c r="D138" s="73">
        <f>IFERROR(((B138/C138)-1)*100,IF(B138+C138&lt;&gt;0,100,0))</f>
        <v>-32.415200204029581</v>
      </c>
      <c r="E138" s="53">
        <v>2963432</v>
      </c>
      <c r="F138" s="53">
        <v>3106513</v>
      </c>
      <c r="G138" s="73">
        <f>IFERROR(((E138/F138)-1)*100,IF(E138+F138&lt;&gt;0,100,0))</f>
        <v>-4.605839409009393</v>
      </c>
    </row>
    <row r="139" spans="1:7" s="15" customFormat="1" ht="12" x14ac:dyDescent="0.2">
      <c r="A139" s="66" t="s">
        <v>74</v>
      </c>
      <c r="B139" s="54">
        <v>452</v>
      </c>
      <c r="C139" s="53">
        <v>306</v>
      </c>
      <c r="D139" s="73">
        <f>IFERROR(((B139/C139)-1)*100,IF(B139+C139&lt;&gt;0,100,0))</f>
        <v>47.712418300653603</v>
      </c>
      <c r="E139" s="53">
        <v>3213</v>
      </c>
      <c r="F139" s="53">
        <v>3693</v>
      </c>
      <c r="G139" s="73">
        <f>IFERROR(((E139/F139)-1)*100,IF(E139+F139&lt;&gt;0,100,0))</f>
        <v>-12.997562956945574</v>
      </c>
    </row>
    <row r="140" spans="1:7" s="15" customFormat="1" ht="12" x14ac:dyDescent="0.2">
      <c r="A140" s="69" t="s">
        <v>34</v>
      </c>
      <c r="B140" s="70">
        <f>SUM(B137:B139)</f>
        <v>411202</v>
      </c>
      <c r="C140" s="70">
        <f>SUM(C137:C139)</f>
        <v>608061</v>
      </c>
      <c r="D140" s="73">
        <f>IFERROR(((B140/C140)-1)*100,IF(B140+C140&lt;&gt;0,100,0))</f>
        <v>-32.374876862683188</v>
      </c>
      <c r="E140" s="70">
        <f>SUM(E137:E139)</f>
        <v>2966645</v>
      </c>
      <c r="F140" s="70">
        <f>SUM(F137:F139)</f>
        <v>3110206</v>
      </c>
      <c r="G140" s="73">
        <f>IFERROR(((E140/F140)-1)*100,IF(E140+F140&lt;&gt;0,100,0))</f>
        <v>-4.6158035834282352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158220</v>
      </c>
      <c r="C143" s="53">
        <v>22302</v>
      </c>
      <c r="D143" s="73">
        <f>IFERROR(((B143/C143)-1)*100,)</f>
        <v>609.44309927360769</v>
      </c>
      <c r="E143" s="53">
        <v>160220</v>
      </c>
      <c r="F143" s="53">
        <v>74437</v>
      </c>
      <c r="G143" s="73">
        <f>IFERROR(((E143/F143)-1)*100,)</f>
        <v>115.24241976436448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158220</v>
      </c>
      <c r="C145" s="70">
        <f>SUM(C143:C144)</f>
        <v>22302</v>
      </c>
      <c r="D145" s="73">
        <f>IFERROR(((B145/C145)-1)*100,)</f>
        <v>609.44309927360769</v>
      </c>
      <c r="E145" s="70">
        <f>SUM(E143:E144)</f>
        <v>160220</v>
      </c>
      <c r="F145" s="70">
        <f>SUM(F143:F144)</f>
        <v>74437</v>
      </c>
      <c r="G145" s="73">
        <f>IFERROR(((E145/F145)-1)*100,)</f>
        <v>115.24241976436448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38108223.315970004</v>
      </c>
      <c r="C149" s="53">
        <v>53684167.808260001</v>
      </c>
      <c r="D149" s="73">
        <f>IFERROR(((B149/C149)-1)*100,IF(B149+C149&lt;&gt;0,100,0))</f>
        <v>-29.014037337640243</v>
      </c>
      <c r="E149" s="53">
        <v>259015670.77849999</v>
      </c>
      <c r="F149" s="53">
        <v>274070641.25922</v>
      </c>
      <c r="G149" s="73">
        <f>IFERROR(((E149/F149)-1)*100,IF(E149+F149&lt;&gt;0,100,0))</f>
        <v>-5.4930985717951515</v>
      </c>
    </row>
    <row r="150" spans="1:7" x14ac:dyDescent="0.2">
      <c r="A150" s="66" t="s">
        <v>74</v>
      </c>
      <c r="B150" s="54">
        <v>3806241.03</v>
      </c>
      <c r="C150" s="53">
        <v>1792179.66</v>
      </c>
      <c r="D150" s="73">
        <f>IFERROR(((B150/C150)-1)*100,IF(B150+C150&lt;&gt;0,100,0))</f>
        <v>112.38055061957351</v>
      </c>
      <c r="E150" s="53">
        <v>22861970.829999998</v>
      </c>
      <c r="F150" s="53">
        <v>24219314.34</v>
      </c>
      <c r="G150" s="73">
        <f>IFERROR(((E150/F150)-1)*100,IF(E150+F150&lt;&gt;0,100,0))</f>
        <v>-5.6043845459251784</v>
      </c>
    </row>
    <row r="151" spans="1:7" s="15" customFormat="1" ht="12" x14ac:dyDescent="0.2">
      <c r="A151" s="69" t="s">
        <v>34</v>
      </c>
      <c r="B151" s="70">
        <f>SUM(B148:B150)</f>
        <v>41914464.345970005</v>
      </c>
      <c r="C151" s="70">
        <f>SUM(C148:C150)</f>
        <v>55476347.468259998</v>
      </c>
      <c r="D151" s="73">
        <f>IFERROR(((B151/C151)-1)*100,IF(B151+C151&lt;&gt;0,100,0))</f>
        <v>-24.446243743875229</v>
      </c>
      <c r="E151" s="70">
        <f>SUM(E148:E150)</f>
        <v>281877641.6085</v>
      </c>
      <c r="F151" s="70">
        <f>SUM(F148:F150)</f>
        <v>298289955.59921998</v>
      </c>
      <c r="G151" s="73">
        <f>IFERROR(((E151/F151)-1)*100,IF(E151+F151&lt;&gt;0,100,0))</f>
        <v>-5.5021343101379632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11351.342000000001</v>
      </c>
      <c r="C154" s="53">
        <v>25761.438999999998</v>
      </c>
      <c r="D154" s="73">
        <f>IFERROR(((B154/C154)-1)*100,IF(B154+C154&lt;&gt;0,100,0))</f>
        <v>-55.936692822167267</v>
      </c>
      <c r="E154" s="53">
        <v>13817.342000000001</v>
      </c>
      <c r="F154" s="53">
        <v>102952.2515</v>
      </c>
      <c r="G154" s="73">
        <f>IFERROR(((E154/F154)-1)*100,IF(E154+F154&lt;&gt;0,100,0))</f>
        <v>-86.578883124280196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11351.342000000001</v>
      </c>
      <c r="C156" s="70">
        <f>SUM(C154:C155)</f>
        <v>25761.438999999998</v>
      </c>
      <c r="D156" s="73">
        <f>IFERROR(((B156/C156)-1)*100,IF(B156+C156&lt;&gt;0,100,0))</f>
        <v>-55.936692822167267</v>
      </c>
      <c r="E156" s="70">
        <f>SUM(E154:E155)</f>
        <v>13817.342000000001</v>
      </c>
      <c r="F156" s="70">
        <f>SUM(F154:F155)</f>
        <v>102952.2515</v>
      </c>
      <c r="G156" s="73">
        <f>IFERROR(((E156/F156)-1)*100,IF(E156+F156&lt;&gt;0,100,0))</f>
        <v>-86.578883124280196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1437008</v>
      </c>
      <c r="C160" s="53">
        <v>1279429</v>
      </c>
      <c r="D160" s="73">
        <f>IFERROR(((B160/C160)-1)*100,IF(B160+C160&lt;&gt;0,100,0))</f>
        <v>12.316353623374177</v>
      </c>
      <c r="E160" s="65"/>
      <c r="F160" s="65"/>
      <c r="G160" s="52"/>
    </row>
    <row r="161" spans="1:7" s="15" customFormat="1" ht="12" x14ac:dyDescent="0.2">
      <c r="A161" s="66" t="s">
        <v>74</v>
      </c>
      <c r="B161" s="54">
        <v>1407</v>
      </c>
      <c r="C161" s="53">
        <v>1603</v>
      </c>
      <c r="D161" s="73">
        <f>IFERROR(((B161/C161)-1)*100,IF(B161+C161&lt;&gt;0,100,0))</f>
        <v>-12.227074235807855</v>
      </c>
      <c r="E161" s="65"/>
      <c r="F161" s="65"/>
      <c r="G161" s="52"/>
    </row>
    <row r="162" spans="1:7" s="25" customFormat="1" ht="12" x14ac:dyDescent="0.2">
      <c r="A162" s="69" t="s">
        <v>34</v>
      </c>
      <c r="B162" s="70">
        <f>SUM(B159:B161)</f>
        <v>1438415</v>
      </c>
      <c r="C162" s="70">
        <f>SUM(C159:C161)</f>
        <v>1281447</v>
      </c>
      <c r="D162" s="73">
        <f>IFERROR(((B162/C162)-1)*100,IF(B162+C162&lt;&gt;0,100,0))</f>
        <v>12.249277574491968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75579</v>
      </c>
      <c r="C165" s="53">
        <v>102463</v>
      </c>
      <c r="D165" s="73">
        <f>IFERROR(((B165/C165)-1)*100,IF(B165+C165&lt;&gt;0,100,0))</f>
        <v>-26.237763875740516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75579</v>
      </c>
      <c r="C167" s="70">
        <f>SUM(C165:C166)</f>
        <v>102463</v>
      </c>
      <c r="D167" s="73">
        <f>IFERROR(((B167/C167)-1)*100,IF(B167+C167&lt;&gt;0,100,0))</f>
        <v>-26.237763875740516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22850</v>
      </c>
      <c r="C175" s="88">
        <v>26014</v>
      </c>
      <c r="D175" s="73">
        <f>IFERROR(((B175/C175)-1)*100,IF(B175+C175&lt;&gt;0,100,0))</f>
        <v>-12.162681632966866</v>
      </c>
      <c r="E175" s="88">
        <v>146832</v>
      </c>
      <c r="F175" s="88">
        <v>108480</v>
      </c>
      <c r="G175" s="73">
        <f>IFERROR(((E175/F175)-1)*100,IF(E175+F175&lt;&gt;0,100,0))</f>
        <v>35.353982300884958</v>
      </c>
    </row>
    <row r="176" spans="1:7" x14ac:dyDescent="0.2">
      <c r="A176" s="66" t="s">
        <v>32</v>
      </c>
      <c r="B176" s="87">
        <v>94984</v>
      </c>
      <c r="C176" s="88">
        <v>123148</v>
      </c>
      <c r="D176" s="73">
        <f t="shared" ref="D176:D178" si="5">IFERROR(((B176/C176)-1)*100,IF(B176+C176&lt;&gt;0,100,0))</f>
        <v>-22.870042550427129</v>
      </c>
      <c r="E176" s="88">
        <v>574786</v>
      </c>
      <c r="F176" s="88">
        <v>502196</v>
      </c>
      <c r="G176" s="73">
        <f>IFERROR(((E176/F176)-1)*100,IF(E176+F176&lt;&gt;0,100,0))</f>
        <v>14.454515766752429</v>
      </c>
    </row>
    <row r="177" spans="1:7" x14ac:dyDescent="0.2">
      <c r="A177" s="66" t="s">
        <v>91</v>
      </c>
      <c r="B177" s="87">
        <v>52437119.081969999</v>
      </c>
      <c r="C177" s="88">
        <v>53466439.016686</v>
      </c>
      <c r="D177" s="73">
        <f t="shared" si="5"/>
        <v>-1.9251701696362589</v>
      </c>
      <c r="E177" s="88">
        <v>232052460.12982801</v>
      </c>
      <c r="F177" s="88">
        <v>222904395.68635201</v>
      </c>
      <c r="G177" s="73">
        <f>IFERROR(((E177/F177)-1)*100,IF(E177+F177&lt;&gt;0,100,0))</f>
        <v>4.1040305263195354</v>
      </c>
    </row>
    <row r="178" spans="1:7" x14ac:dyDescent="0.2">
      <c r="A178" s="66" t="s">
        <v>92</v>
      </c>
      <c r="B178" s="87">
        <v>239296</v>
      </c>
      <c r="C178" s="88">
        <v>199448</v>
      </c>
      <c r="D178" s="73">
        <f t="shared" si="5"/>
        <v>19.979142433115406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644</v>
      </c>
      <c r="C181" s="88">
        <v>784</v>
      </c>
      <c r="D181" s="73">
        <f t="shared" ref="D181:D184" si="6">IFERROR(((B181/C181)-1)*100,IF(B181+C181&lt;&gt;0,100,0))</f>
        <v>-17.857142857142861</v>
      </c>
      <c r="E181" s="88">
        <v>4554</v>
      </c>
      <c r="F181" s="88">
        <v>4200</v>
      </c>
      <c r="G181" s="73">
        <f t="shared" ref="G181" si="7">IFERROR(((E181/F181)-1)*100,IF(E181+F181&lt;&gt;0,100,0))</f>
        <v>8.4285714285714306</v>
      </c>
    </row>
    <row r="182" spans="1:7" x14ac:dyDescent="0.2">
      <c r="A182" s="66" t="s">
        <v>32</v>
      </c>
      <c r="B182" s="87">
        <v>4796</v>
      </c>
      <c r="C182" s="88">
        <v>9888</v>
      </c>
      <c r="D182" s="73">
        <f t="shared" si="6"/>
        <v>-51.496763754045304</v>
      </c>
      <c r="E182" s="88">
        <v>44176</v>
      </c>
      <c r="F182" s="88">
        <v>44966</v>
      </c>
      <c r="G182" s="73">
        <f t="shared" ref="G182" si="8">IFERROR(((E182/F182)-1)*100,IF(E182+F182&lt;&gt;0,100,0))</f>
        <v>-1.7568829782502293</v>
      </c>
    </row>
    <row r="183" spans="1:7" x14ac:dyDescent="0.2">
      <c r="A183" s="66" t="s">
        <v>91</v>
      </c>
      <c r="B183" s="87">
        <v>37159.429799999998</v>
      </c>
      <c r="C183" s="88">
        <v>104654.24249999999</v>
      </c>
      <c r="D183" s="73">
        <f t="shared" si="6"/>
        <v>-64.493145320888445</v>
      </c>
      <c r="E183" s="88">
        <v>588982.56909999996</v>
      </c>
      <c r="F183" s="88">
        <v>467414.34691999998</v>
      </c>
      <c r="G183" s="73">
        <f t="shared" ref="G183" si="9">IFERROR(((E183/F183)-1)*100,IF(E183+F183&lt;&gt;0,100,0))</f>
        <v>26.008662973455298</v>
      </c>
    </row>
    <row r="184" spans="1:7" x14ac:dyDescent="0.2">
      <c r="A184" s="66" t="s">
        <v>92</v>
      </c>
      <c r="B184" s="87">
        <v>83748</v>
      </c>
      <c r="C184" s="88">
        <v>109504</v>
      </c>
      <c r="D184" s="73">
        <f t="shared" si="6"/>
        <v>-23.520601987142019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2024-02-05T06:18:32Z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