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C:\Users\JuliaM\OneDrive\Desktop\"/>
    </mc:Choice>
  </mc:AlternateContent>
  <xr:revisionPtr revIDLastSave="0" documentId="8_{05B4B973-454E-4B0F-91E0-A12FD4EE917E}"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6" i="1" l="1"/>
  <c r="C146" i="1"/>
  <c r="B146" i="1"/>
  <c r="I291" i="1"/>
  <c r="I292" i="1"/>
  <c r="I312" i="1"/>
  <c r="F291" i="1" l="1"/>
  <c r="E143" i="1" l="1"/>
  <c r="E145" i="1" l="1"/>
  <c r="E142" i="1"/>
  <c r="E144" i="1"/>
  <c r="E141" i="1"/>
  <c r="E146" i="1" l="1"/>
  <c r="E49" i="1" l="1"/>
  <c r="E45" i="1"/>
  <c r="E38" i="1" l="1"/>
  <c r="E39" i="1"/>
  <c r="E43" i="1"/>
  <c r="E44" i="1"/>
  <c r="E48" i="1"/>
  <c r="E40" i="1"/>
  <c r="E50" i="1"/>
  <c r="E154" i="1" l="1"/>
  <c r="E155" i="1"/>
  <c r="E178" i="1"/>
  <c r="E177" i="1"/>
  <c r="E171" i="1"/>
  <c r="E170" i="1"/>
  <c r="E179" i="1" l="1"/>
  <c r="E167" i="1"/>
  <c r="E165" i="1"/>
  <c r="E183" i="1"/>
  <c r="E166" i="1"/>
  <c r="E175" i="1"/>
  <c r="E172" i="1"/>
  <c r="E176" i="1" l="1"/>
  <c r="C66" i="1" l="1"/>
  <c r="D66" i="1"/>
  <c r="I323" i="1"/>
  <c r="I322" i="1"/>
  <c r="E68" i="1" l="1"/>
  <c r="E74" i="1"/>
  <c r="E75" i="1"/>
  <c r="E77" i="1"/>
  <c r="E69" i="1"/>
  <c r="E71" i="1"/>
  <c r="E70" i="1"/>
  <c r="E76" i="1"/>
  <c r="E89" i="1"/>
  <c r="E92" i="1"/>
  <c r="E86" i="1"/>
  <c r="E87" i="1"/>
  <c r="E93" i="1"/>
  <c r="E95" i="1"/>
  <c r="E88" i="1"/>
  <c r="E94" i="1"/>
  <c r="I344" i="1"/>
  <c r="I345" i="1"/>
  <c r="I346" i="1"/>
  <c r="I347" i="1"/>
  <c r="I348" i="1"/>
  <c r="I349" i="1"/>
  <c r="I350" i="1"/>
  <c r="I343" i="1"/>
  <c r="I364" i="1"/>
  <c r="I365" i="1"/>
  <c r="I367" i="1"/>
  <c r="I368" i="1"/>
  <c r="I369" i="1"/>
  <c r="I370" i="1"/>
  <c r="I363" i="1"/>
  <c r="I355" i="1"/>
  <c r="I356" i="1"/>
  <c r="I357" i="1"/>
  <c r="I358" i="1"/>
  <c r="I359" i="1"/>
  <c r="I360" i="1"/>
  <c r="I361" i="1"/>
  <c r="I354" i="1"/>
  <c r="F344" i="1"/>
  <c r="F323" i="1"/>
  <c r="I334" i="1"/>
  <c r="I335" i="1"/>
  <c r="I336" i="1"/>
  <c r="I337" i="1"/>
  <c r="I338" i="1"/>
  <c r="I339" i="1"/>
  <c r="I340" i="1"/>
  <c r="I333" i="1"/>
  <c r="I325" i="1"/>
  <c r="I326" i="1"/>
  <c r="I327" i="1"/>
  <c r="I328" i="1"/>
  <c r="I329" i="1"/>
  <c r="I313" i="1"/>
  <c r="I314" i="1"/>
  <c r="I315" i="1"/>
  <c r="I316" i="1"/>
  <c r="I317" i="1"/>
  <c r="I318" i="1"/>
  <c r="I319" i="1"/>
  <c r="I302" i="1"/>
  <c r="I303" i="1"/>
  <c r="I304" i="1"/>
  <c r="I305" i="1"/>
  <c r="I306" i="1"/>
  <c r="I307" i="1"/>
  <c r="I308" i="1"/>
  <c r="I301" i="1"/>
  <c r="I293" i="1"/>
  <c r="I294" i="1"/>
  <c r="I295" i="1"/>
  <c r="I296" i="1"/>
  <c r="I297" i="1"/>
  <c r="I298" i="1"/>
  <c r="F348" i="1" l="1"/>
  <c r="E31" i="1"/>
  <c r="I324" i="1"/>
  <c r="C330" i="1"/>
  <c r="I330" i="1" s="1"/>
  <c r="F318" i="1"/>
  <c r="F314" i="1"/>
  <c r="F338" i="1"/>
  <c r="F334" i="1"/>
  <c r="F370" i="1"/>
  <c r="F296" i="1"/>
  <c r="F306" i="1"/>
  <c r="F327" i="1"/>
  <c r="F317" i="1"/>
  <c r="F313" i="1"/>
  <c r="C299" i="1"/>
  <c r="I299" i="1" s="1"/>
  <c r="F292" i="1"/>
  <c r="F302" i="1"/>
  <c r="F298" i="1"/>
  <c r="F294" i="1"/>
  <c r="F329" i="1"/>
  <c r="F325" i="1"/>
  <c r="F340" i="1"/>
  <c r="F336" i="1"/>
  <c r="F350" i="1"/>
  <c r="F346" i="1"/>
  <c r="F312" i="1"/>
  <c r="F316" i="1"/>
  <c r="F361" i="1"/>
  <c r="F357" i="1"/>
  <c r="F366" i="1"/>
  <c r="F297" i="1"/>
  <c r="F293" i="1"/>
  <c r="F303" i="1"/>
  <c r="F319" i="1"/>
  <c r="F315" i="1"/>
  <c r="F328" i="1"/>
  <c r="F324" i="1"/>
  <c r="F339" i="1"/>
  <c r="F335" i="1"/>
  <c r="F349" i="1"/>
  <c r="F345" i="1"/>
  <c r="F360" i="1"/>
  <c r="F356" i="1"/>
  <c r="F369" i="1"/>
  <c r="F365" i="1"/>
  <c r="F359" i="1"/>
  <c r="F355" i="1"/>
  <c r="F368" i="1"/>
  <c r="F364" i="1"/>
  <c r="F295" i="1"/>
  <c r="F301" i="1"/>
  <c r="F305" i="1"/>
  <c r="F322" i="1"/>
  <c r="F326" i="1"/>
  <c r="F333" i="1"/>
  <c r="F337" i="1"/>
  <c r="F343" i="1"/>
  <c r="F347" i="1"/>
  <c r="F354" i="1"/>
  <c r="F358" i="1"/>
  <c r="F363" i="1"/>
  <c r="F367" i="1"/>
  <c r="D320" i="1"/>
  <c r="C309" i="1"/>
  <c r="I309" i="1" s="1"/>
  <c r="C320" i="1"/>
  <c r="I320" i="1" s="1"/>
  <c r="C351" i="1"/>
  <c r="I351" i="1" s="1"/>
  <c r="C341" i="1"/>
  <c r="I341" i="1" s="1"/>
  <c r="E29" i="1"/>
  <c r="E30" i="1"/>
  <c r="J23" i="7"/>
  <c r="J22" i="7"/>
  <c r="J21" i="7"/>
  <c r="J20" i="7"/>
  <c r="J17" i="7"/>
  <c r="J16" i="7"/>
  <c r="J15" i="7"/>
  <c r="J14" i="7"/>
  <c r="J11" i="7"/>
  <c r="J10" i="7"/>
  <c r="J9" i="7"/>
  <c r="J8" i="7"/>
  <c r="J3" i="7"/>
  <c r="J4" i="7"/>
  <c r="J5" i="7"/>
  <c r="J2" i="7"/>
  <c r="F330" i="1" l="1"/>
  <c r="E21" i="1"/>
  <c r="F299" i="1"/>
  <c r="F351" i="1"/>
  <c r="F341" i="1"/>
  <c r="F320" i="1"/>
  <c r="F309" i="1"/>
  <c r="E23" i="1"/>
  <c r="E22" i="1"/>
  <c r="D101" i="1" l="1"/>
  <c r="D103" i="1"/>
  <c r="I102" i="1"/>
  <c r="I101" i="1"/>
  <c r="I104" i="1"/>
  <c r="D102" i="1"/>
  <c r="D104" i="1"/>
  <c r="I103" i="1"/>
  <c r="E18" i="1"/>
  <c r="E17" i="1"/>
  <c r="E16" i="1"/>
  <c r="A286" i="1" l="1"/>
  <c r="I163" i="1"/>
  <c r="H163" i="1"/>
  <c r="G163" i="1"/>
  <c r="F163" i="1"/>
  <c r="D163" i="1"/>
  <c r="C163" i="1"/>
  <c r="I153" i="1"/>
  <c r="H153" i="1"/>
  <c r="G153" i="1"/>
  <c r="F153" i="1"/>
  <c r="D153" i="1"/>
  <c r="C153" i="1"/>
  <c r="E181" i="1"/>
  <c r="D140" i="1"/>
  <c r="C140" i="1"/>
  <c r="I128" i="1"/>
  <c r="H128" i="1"/>
  <c r="G128" i="1"/>
  <c r="F128" i="1"/>
  <c r="I84" i="1"/>
  <c r="H84" i="1"/>
  <c r="G84" i="1"/>
  <c r="F84" i="1"/>
  <c r="D84" i="1"/>
  <c r="C84" i="1"/>
  <c r="A61"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alcChain>
</file>

<file path=xl/sharedStrings.xml><?xml version="1.0" encoding="utf-8"?>
<sst xmlns="http://schemas.openxmlformats.org/spreadsheetml/2006/main" count="2345" uniqueCount="728">
  <si>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</si>
  <si>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</si>
  <si>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</si>
  <si>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</si>
  <si>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</si>
  <si>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</si>
  <si>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</si>
  <si>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</si>
  <si>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</si>
  <si>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</si>
  <si>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</si>
  <si>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</si>
  <si>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</si>
  <si>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</si>
  <si>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</si>
  <si>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</si>
  <si>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</si>
  <si>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</si>
  <si>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</si>
  <si>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</si>
  <si>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</si>
  <si>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</si>
  <si>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</si>
  <si>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</si>
  <si>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</si>
  <si>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</si>
  <si>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</si>
  <si>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</si>
  <si>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</si>
  <si>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</si>
  <si>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</si>
  <si>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</si>
  <si>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</si>
  <si>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</si>
  <si>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</si>
  <si>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</si>
  <si>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</si>
  <si>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</si>
  <si>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</si>
  <si>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</si>
  <si>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</si>
  <si>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</si>
  <si>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</si>
  <si>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</si>
  <si>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</si>
  <si>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</si>
  <si>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</si>
  <si>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</si>
  <si>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</si>
  <si>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</si>
  <si>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</si>
  <si>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</si>
  <si>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</si>
  <si>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</si>
  <si>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</si>
  <si>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</si>
  <si>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</si>
  <si>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</si>
  <si>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</si>
  <si>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</si>
  <si>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</si>
  <si>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</si>
  <si>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</si>
  <si>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</si>
  <si>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</si>
  <si>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</si>
  <si>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</si>
  <si>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</si>
  <si>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</si>
  <si>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</si>
  <si>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</si>
  <si>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</si>
  <si>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</si>
  <si>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</si>
  <si>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</si>
  <si>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</si>
  <si>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</si>
  <si>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</si>
  <si>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</si>
  <si>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</si>
  <si>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</si>
  <si>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</si>
  <si>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</si>
  <si>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</si>
  <si>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</si>
  <si>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</si>
  <si>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</si>
  <si>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</si>
  <si>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</si>
  <si>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</si>
  <si>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</si>
  <si>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</si>
  <si>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</si>
  <si>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</si>
  <si>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</si>
  <si>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</si>
  <si>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</si>
  <si>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</si>
  <si>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</si>
  <si>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</si>
  <si>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</si>
  <si>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</si>
  <si>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</si>
  <si>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</si>
  <si>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</si>
  <si>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</si>
  <si>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</si>
  <si>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</si>
  <si>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</si>
  <si>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</si>
  <si>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</si>
  <si>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</si>
  <si>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</si>
  <si>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</si>
  <si>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</si>
  <si>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</si>
  <si>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</si>
  <si>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</si>
  <si>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</si>
  <si>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</si>
  <si>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</si>
  <si>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</si>
  <si>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</si>
  <si>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</si>
  <si>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</si>
  <si>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</si>
  <si>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</si>
  <si>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</si>
  <si>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</si>
  <si>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</si>
  <si>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</si>
  <si>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</si>
  <si>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</si>
  <si>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</si>
  <si>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</si>
  <si>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</si>
  <si>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</si>
  <si>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</si>
  <si>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</si>
  <si>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</si>
  <si>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</si>
  <si>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</si>
  <si>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</si>
  <si>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</si>
  <si>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</si>
  <si>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</si>
  <si>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</si>
  <si>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</si>
  <si>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</si>
  <si>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</si>
  <si>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</si>
  <si>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</si>
  <si>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</si>
  <si>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</si>
  <si>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</si>
  <si>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</si>
  <si>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</si>
  <si>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</si>
  <si>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</si>
  <si>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</si>
  <si>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</si>
  <si>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</si>
  <si>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</si>
  <si>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</si>
  <si>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</si>
  <si>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</si>
  <si>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</si>
  <si>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</si>
  <si>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</si>
  <si>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</si>
  <si>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</si>
  <si>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</si>
  <si>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</si>
  <si>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</si>
  <si>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</si>
  <si>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</si>
  <si>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</si>
  <si>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</si>
  <si>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</si>
  <si>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</si>
  <si>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</si>
  <si>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</si>
  <si>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</si>
  <si>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</si>
  <si>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</si>
  <si>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</si>
  <si>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</si>
  <si>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</si>
  <si>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</si>
  <si>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</si>
  <si>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</si>
  <si>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</si>
  <si>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</si>
  <si>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</si>
  <si>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</si>
  <si>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</si>
  <si>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</si>
  <si>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</si>
  <si>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</si>
  <si>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</si>
  <si>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</si>
  <si>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</si>
  <si>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</si>
  <si>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</si>
  <si>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</si>
  <si>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</si>
  <si>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</si>
  <si>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</si>
  <si>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</si>
  <si>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</si>
  <si>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</si>
  <si>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</si>
  <si>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</si>
  <si>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</si>
  <si>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</si>
  <si>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</si>
  <si>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</si>
  <si>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</si>
  <si>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</si>
  <si>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</si>
  <si>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</si>
  <si>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</si>
  <si>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</si>
  <si>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</si>
  <si>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</si>
  <si>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</si>
  <si>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</si>
  <si>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</si>
  <si>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</si>
  <si>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</si>
  <si>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</si>
  <si>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</si>
  <si>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</si>
  <si>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</si>
  <si>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</si>
  <si>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</si>
  <si>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</si>
  <si>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</si>
  <si>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</si>
  <si>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</si>
  <si>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</si>
  <si>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</si>
  <si>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</si>
  <si>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</si>
  <si>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</si>
  <si>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</si>
  <si>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</si>
  <si>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</si>
  <si>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</si>
  <si>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</si>
  <si>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</si>
  <si>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</si>
  <si>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</si>
  <si>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</si>
  <si>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</si>
  <si>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</si>
  <si>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</si>
  <si>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</si>
  <si>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</si>
  <si>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</si>
  <si>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</si>
  <si>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</si>
  <si>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</si>
  <si>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</si>
  <si>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</si>
  <si>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</si>
  <si>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</si>
  <si>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</si>
  <si>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</si>
  <si>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</si>
  <si>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</si>
  <si>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</si>
  <si>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</si>
  <si>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</si>
  <si>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</si>
  <si>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</si>
  <si>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</si>
  <si>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</si>
  <si>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</si>
  <si>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</si>
  <si>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</si>
  <si>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</si>
  <si>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</si>
  <si>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</si>
  <si>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</si>
  <si>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</si>
  <si>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</si>
  <si>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</si>
  <si>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</si>
  <si>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</si>
  <si>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</si>
  <si>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</si>
  <si>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</si>
  <si>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</si>
  <si>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</si>
  <si>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</si>
  <si>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</si>
  <si>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</si>
  <si>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</si>
  <si>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</si>
  <si>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</si>
  <si>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</si>
  <si>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</si>
  <si>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</si>
  <si>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</si>
  <si>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</si>
  <si>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</si>
  <si>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</si>
  <si>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</si>
  <si>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</si>
  <si>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</si>
  <si>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</si>
  <si>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</si>
  <si>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</si>
  <si>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</si>
  <si>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</si>
  <si>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</si>
  <si>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</si>
  <si>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</si>
  <si>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</si>
  <si>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</si>
  <si>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</si>
  <si>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</si>
  <si>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</si>
  <si>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</si>
  <si>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</si>
  <si>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</si>
  <si>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</si>
  <si>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</si>
  <si>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</si>
  <si>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</si>
  <si>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</si>
  <si>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</si>
  <si>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</si>
  <si>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</si>
  <si>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</si>
  <si>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</si>
  <si>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</si>
  <si>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</si>
  <si>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</si>
  <si>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</si>
  <si>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</si>
  <si>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</si>
  <si>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</si>
  <si>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</si>
  <si>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</si>
  <si>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</si>
  <si>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</si>
  <si>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</si>
  <si>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</si>
  <si>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</si>
  <si>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</si>
  <si>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</si>
  <si>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</si>
  <si>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</si>
  <si>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</si>
  <si>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</si>
  <si>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</si>
  <si>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</si>
  <si>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</si>
  <si>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</si>
  <si>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</si>
  <si>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</si>
  <si>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</si>
  <si>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</si>
  <si>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</si>
  <si>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</si>
  <si>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</si>
  <si>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</si>
  <si>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</si>
  <si>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</si>
  <si>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</si>
  <si>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</si>
  <si>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</si>
  <si>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</si>
  <si>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</si>
  <si>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</si>
  <si>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</si>
  <si>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</si>
  <si>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</si>
  <si>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</si>
  <si>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</si>
  <si>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</si>
  <si>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</si>
  <si>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</si>
  <si>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</si>
  <si>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</si>
  <si>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</si>
  <si>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</si>
  <si>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</si>
  <si>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</si>
  <si>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</si>
  <si>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</si>
  <si>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</si>
  <si>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</si>
  <si>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</si>
  <si>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</si>
  <si>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</si>
  <si>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</si>
  <si>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</si>
  <si>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</si>
  <si>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</si>
  <si>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</si>
  <si>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</si>
  <si>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</si>
  <si>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</si>
  <si>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</si>
  <si>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</si>
  <si>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</si>
  <si>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</si>
  <si>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</si>
  <si>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</si>
  <si>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</si>
  <si>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</si>
  <si>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</si>
  <si>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</si>
  <si>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</si>
  <si>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</si>
  <si>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</si>
  <si>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</si>
  <si>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</si>
  <si>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</si>
  <si>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</si>
  <si>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</si>
  <si>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</si>
  <si>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</si>
  <si>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</si>
  <si>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</si>
  <si>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</si>
  <si>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</si>
  <si>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</si>
  <si>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</si>
  <si>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</si>
  <si>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</si>
  <si>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</si>
  <si>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</si>
  <si>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</si>
  <si>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</si>
  <si>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</si>
  <si>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</si>
  <si>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</si>
  <si>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</si>
  <si>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</si>
  <si>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</si>
  <si>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</si>
  <si>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</si>
  <si>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</si>
  <si>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</si>
  <si>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</si>
  <si>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</si>
  <si>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</si>
  <si>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</si>
  <si>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</si>
  <si>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</si>
  <si>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</si>
  <si>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</si>
  <si>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</si>
  <si>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</si>
  <si>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</si>
  <si>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</si>
  <si>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</si>
  <si>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</si>
  <si>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</si>
  <si>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</si>
  <si>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</si>
  <si>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</si>
  <si>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</si>
  <si>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</si>
  <si>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</si>
  <si>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</si>
  <si>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</si>
  <si>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</si>
  <si>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</si>
  <si>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</si>
  <si>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</si>
  <si>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</si>
  <si>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</si>
  <si>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</si>
  <si>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</si>
  <si>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</si>
  <si>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</si>
  <si>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</si>
  <si>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</si>
  <si>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</si>
  <si>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</si>
  <si>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</si>
  <si>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</si>
  <si>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</si>
  <si>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</si>
  <si>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</si>
  <si>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</si>
  <si>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</si>
  <si>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</si>
  <si>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</si>
  <si>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</si>
  <si>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</si>
  <si>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</si>
  <si>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</si>
  <si>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</si>
  <si>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</si>
  <si>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</si>
  <si>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</si>
  <si>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</si>
  <si>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</si>
  <si>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</si>
  <si>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</si>
  <si>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</si>
  <si>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</si>
  <si>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</si>
  <si>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</si>
  <si>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</si>
  <si>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</si>
  <si>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</si>
  <si>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</si>
  <si>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</si>
  <si>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</si>
  <si>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</si>
  <si>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</si>
  <si>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</si>
  <si>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</si>
  <si>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</si>
  <si>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</si>
  <si>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</si>
  <si>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</si>
  <si>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</si>
  <si>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</si>
  <si>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</si>
  <si>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</si>
  <si>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</si>
  <si>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</si>
  <si>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</si>
  <si>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</si>
  <si>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</si>
  <si>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</si>
  <si>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</si>
  <si>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</si>
  <si>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</si>
  <si>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</si>
  <si>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</si>
  <si>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</si>
  <si>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</si>
  <si>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</si>
  <si>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</si>
  <si>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</si>
  <si>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</si>
  <si>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</si>
  <si>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</si>
  <si>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</si>
  <si>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</si>
  <si>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</si>
  <si>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</si>
  <si>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</si>
  <si>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</si>
  <si>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</si>
  <si>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</si>
  <si>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</si>
  <si>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</si>
  <si>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</si>
  <si>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</si>
  <si>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</si>
  <si>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</si>
  <si>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</si>
  <si>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</si>
  <si>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</si>
  <si>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</si>
  <si>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</si>
  <si>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</si>
  <si>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</si>
  <si>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</si>
  <si>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</si>
  <si>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</si>
  <si>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</si>
  <si>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</si>
  <si>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</si>
  <si>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</si>
  <si>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</si>
  <si>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</si>
  <si>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</si>
  <si>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</si>
  <si>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</si>
  <si>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</si>
  <si>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</si>
  <si>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</si>
  <si>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</si>
  <si>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</si>
  <si>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</si>
  <si>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</si>
  <si>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</si>
  <si>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</si>
  <si>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</si>
  <si>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</si>
  <si>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</si>
  <si>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</si>
  <si>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</si>
  <si>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</si>
  <si>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</si>
  <si>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</si>
  <si>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</si>
  <si>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</si>
  <si>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</si>
  <si>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</si>
  <si>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</si>
  <si>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</si>
  <si>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</si>
  <si>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</si>
  <si>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</si>
  <si>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</si>
  <si>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</si>
  <si>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</si>
  <si>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</si>
  <si>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</si>
  <si>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</si>
  <si>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</si>
  <si>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</si>
  <si>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</si>
  <si>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J203VOF</t>
  </si>
  <si>
    <t>J508</t>
  </si>
  <si>
    <t>JX4023</t>
  </si>
  <si>
    <t>J203MF</t>
  </si>
  <si>
    <t>J203VF</t>
  </si>
  <si>
    <t>J203LF</t>
  </si>
  <si>
    <t>J203QF</t>
  </si>
  <si>
    <t>J203SF</t>
  </si>
  <si>
    <t>JS51</t>
  </si>
  <si>
    <t>J203CF</t>
  </si>
  <si>
    <t>J203DF</t>
  </si>
  <si>
    <t>JS4023</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</si>
  <si>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</si>
  <si>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</si>
  <si>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</si>
  <si>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</si>
  <si>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</si>
  <si>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</si>
  <si>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</si>
  <si>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</si>
  <si>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</si>
  <si>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</si>
  <si>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</si>
  <si>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</si>
  <si>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</si>
  <si>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</si>
  <si>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CORN QUANTO MAXI COMMODITY CAN-DO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</si>
  <si>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</si>
  <si>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</si>
  <si>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</si>
  <si>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</si>
  <si>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</si>
  <si>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</si>
  <si>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</si>
  <si>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</si>
  <si>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</si>
  <si>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</si>
  <si>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</si>
  <si>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</si>
  <si>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</si>
  <si>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QUANTO MAXI HARD RED WINTER WHEAT CAN-DO</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</si>
  <si>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</si>
  <si>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</si>
  <si>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</si>
  <si>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</si>
  <si>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</si>
  <si>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</si>
  <si>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</si>
  <si>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</si>
  <si>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</si>
  <si>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</si>
  <si>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</si>
  <si>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</si>
  <si>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</si>
  <si>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</si>
  <si>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</si>
  <si>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</si>
  <si>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</si>
  <si>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</si>
  <si>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</si>
  <si>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</si>
  <si>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</si>
  <si>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</si>
  <si>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</si>
  <si>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</si>
  <si>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</si>
  <si>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</si>
  <si>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</si>
  <si>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</si>
  <si>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</si>
  <si>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</si>
  <si>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</si>
  <si>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</si>
  <si>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</si>
  <si>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</si>
  <si>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</si>
  <si>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</si>
  <si>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</si>
  <si>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</si>
  <si>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</si>
  <si>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</si>
  <si>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</si>
  <si>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</si>
  <si>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</si>
  <si>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</si>
  <si>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</si>
  <si>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</si>
  <si>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</si>
  <si>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</si>
  <si>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</si>
  <si>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</si>
  <si>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</si>
  <si>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</si>
  <si>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</si>
  <si>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2023/02</t>
  </si>
  <si>
    <t>CorporateActionTypeCode</t>
  </si>
  <si>
    <t>SUM_TotalValue</t>
  </si>
  <si>
    <t>GI</t>
  </si>
  <si>
    <t>SI</t>
  </si>
  <si>
    <t>SO</t>
  </si>
  <si>
    <t>SS</t>
  </si>
  <si>
    <t>TU</t>
  </si>
  <si>
    <t>AS</t>
  </si>
  <si>
    <t>03/2020</t>
  </si>
  <si>
    <t xml:space="preserve">                                -    </t>
  </si>
  <si>
    <t>Feb 2023</t>
  </si>
  <si>
    <t>Mar 2023</t>
  </si>
  <si>
    <t>Market Profile - Mar 2023</t>
  </si>
  <si>
    <t>Position in the world league in February 2023 (based on the WFE statistics)</t>
  </si>
  <si>
    <t>Mar 2022</t>
  </si>
  <si>
    <t>Feb 2022</t>
  </si>
  <si>
    <t>Index Close   Mar 2023</t>
  </si>
  <si>
    <t>Note: The monthly "local liquidity"  using the value traded and Strate market capitalisation is 79.79%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</si>
</sst>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R&quot;#,##0.00_);\(&quot;R&quot;#,##0.00\)"/>
    <numFmt numFmtId="165" formatCode="_ * #,##0.00_ ;_ * \-#,##0.00_ ;_ * &quot;-&quot;??_ ;_ @_ "/>
    <numFmt numFmtId="166" formatCode="_ * #,##0_ ;_ * \-#,##0_ ;_ * &quot;-&quot;??_ ;_ @_ "/>
    <numFmt numFmtId="167" formatCode="_ * #,##0.0_ ;_ * \-#,##0.0_ ;_ * &quot;-&quot;??_ ;_ @_ "/>
    <numFmt numFmtId="168" formatCode="_(* #,##0_);_(* \(#,##0\);_(* &quot;-&quot;??_);_(@_)"/>
    <numFmt numFmtId="169" formatCode="mmm\-yyyy"/>
    <numFmt numFmtId="170" formatCode="#,###,###,"/>
    <numFmt numFmtId="171" formatCode="0.0"/>
  </numFmts>
  <fonts count="68"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
      <sz val="11"/>
      <color rgb="FFFF0000"/>
      <name val="Arial"/>
      <family val="2"/>
    </font>
    <font>
      <b/>
      <i/>
      <sz val="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5"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5" fontId="13" fillId="0" borderId="0" applyFont="0" applyFill="0" applyBorder="0" applyAlignment="0" applyProtection="0"/>
    <xf numFmtId="165" fontId="18" fillId="0" borderId="0" applyFont="0" applyFill="0" applyBorder="0" applyAlignment="0" applyProtection="0"/>
    <xf numFmtId="0" fontId="12" fillId="0" borderId="0"/>
    <xf numFmtId="165" fontId="12" fillId="0" borderId="0" applyFont="0" applyFill="0" applyBorder="0" applyAlignment="0" applyProtection="0"/>
    <xf numFmtId="0" fontId="11"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0" fontId="8"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14" fillId="0" borderId="0"/>
    <xf numFmtId="165" fontId="14" fillId="0" borderId="0" applyFont="0" applyFill="0" applyBorder="0" applyAlignment="0" applyProtection="0"/>
    <xf numFmtId="9" fontId="14" fillId="0" borderId="0" applyFont="0" applyFill="0" applyBorder="0" applyAlignment="0" applyProtection="0"/>
    <xf numFmtId="0" fontId="7" fillId="0" borderId="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165" fontId="6" fillId="0" borderId="0" applyFont="0" applyFill="0" applyBorder="0" applyAlignment="0" applyProtection="0"/>
    <xf numFmtId="0" fontId="6" fillId="0" borderId="0"/>
    <xf numFmtId="165" fontId="6" fillId="0" borderId="0" applyFont="0" applyFill="0" applyBorder="0" applyAlignment="0" applyProtection="0"/>
    <xf numFmtId="0" fontId="6" fillId="0" borderId="0"/>
    <xf numFmtId="0" fontId="6" fillId="0" borderId="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165"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165" fontId="5" fillId="0" borderId="0" applyFont="0" applyFill="0" applyBorder="0" applyAlignment="0" applyProtection="0"/>
    <xf numFmtId="0" fontId="5" fillId="0" borderId="0"/>
    <xf numFmtId="165" fontId="5" fillId="0" borderId="0" applyFon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165"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18" fillId="0" borderId="0" applyFont="0" applyFill="0" applyBorder="0" applyAlignment="0" applyProtection="0"/>
    <xf numFmtId="0" fontId="4" fillId="0" borderId="0"/>
    <xf numFmtId="165" fontId="4" fillId="0" borderId="0" applyFont="0" applyFill="0" applyBorder="0" applyAlignment="0" applyProtection="0"/>
    <xf numFmtId="165" fontId="18"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18" fillId="0" borderId="0" applyFont="0" applyFill="0" applyBorder="0" applyAlignment="0" applyProtection="0"/>
    <xf numFmtId="0" fontId="2" fillId="0" borderId="0"/>
    <xf numFmtId="165" fontId="2" fillId="0" borderId="0" applyFont="0" applyFill="0" applyBorder="0" applyAlignment="0" applyProtection="0"/>
    <xf numFmtId="165" fontId="18"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93">
    <xf numFmtId="0" fontId="0" fillId="0" borderId="0" xfId="0"/>
    <xf numFmtId="0" fontId="22" fillId="0" borderId="0" xfId="0" applyFont="1"/>
    <xf numFmtId="165" fontId="0" fillId="0" borderId="0" xfId="1" applyFont="1"/>
    <xf numFmtId="166" fontId="0" fillId="0" borderId="0" xfId="1" applyNumberFormat="1" applyFont="1"/>
    <xf numFmtId="166" fontId="22" fillId="0" borderId="0" xfId="1" applyNumberFormat="1" applyFont="1"/>
    <xf numFmtId="165"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xf numFmtId="0" fontId="26" fillId="0" borderId="0" xfId="0" applyFont="1"/>
    <xf numFmtId="17" fontId="22" fillId="0" borderId="0" xfId="0" quotePrefix="1" applyNumberFormat="1" applyFont="1" applyAlignment="1">
      <alignment horizontal="right"/>
    </xf>
    <xf numFmtId="168" fontId="25" fillId="0" borderId="0" xfId="0" applyNumberFormat="1" applyFont="1"/>
    <xf numFmtId="0" fontId="23" fillId="0" borderId="0" xfId="0" applyFont="1"/>
    <xf numFmtId="166" fontId="0" fillId="0" borderId="0" xfId="0" applyNumberFormat="1"/>
    <xf numFmtId="3" fontId="22" fillId="0" borderId="0" xfId="0" applyNumberFormat="1" applyFont="1"/>
    <xf numFmtId="0" fontId="43" fillId="0" borderId="0" xfId="0" applyFont="1"/>
    <xf numFmtId="3" fontId="0" fillId="0" borderId="0" xfId="0" applyNumberFormat="1"/>
    <xf numFmtId="165" fontId="0" fillId="0" borderId="0" xfId="0" applyNumberFormat="1"/>
    <xf numFmtId="0" fontId="27" fillId="0" borderId="0" xfId="0" applyFont="1"/>
    <xf numFmtId="168" fontId="19" fillId="0" borderId="0" xfId="0" applyNumberFormat="1" applyFont="1"/>
    <xf numFmtId="167"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6" fontId="18" fillId="0" borderId="0" xfId="0" applyNumberFormat="1" applyFont="1"/>
    <xf numFmtId="3" fontId="19" fillId="0" borderId="0" xfId="0" applyNumberFormat="1" applyFont="1"/>
    <xf numFmtId="166" fontId="23" fillId="0" borderId="0" xfId="0" applyNumberFormat="1" applyFont="1"/>
    <xf numFmtId="166" fontId="22" fillId="0" borderId="0" xfId="0" applyNumberFormat="1" applyFont="1"/>
    <xf numFmtId="0" fontId="25" fillId="0" borderId="0" xfId="0" applyFont="1"/>
    <xf numFmtId="166" fontId="19" fillId="0" borderId="0" xfId="0" applyNumberFormat="1" applyFont="1"/>
    <xf numFmtId="167" fontId="0" fillId="0" borderId="0" xfId="0" applyNumberFormat="1"/>
    <xf numFmtId="166" fontId="27" fillId="0" borderId="0" xfId="0" applyNumberFormat="1" applyFont="1"/>
    <xf numFmtId="166" fontId="0" fillId="0" borderId="0" xfId="0" applyNumberFormat="1" applyAlignment="1">
      <alignment horizontal="right"/>
    </xf>
    <xf numFmtId="0" fontId="0" fillId="0" borderId="0" xfId="0" applyAlignment="1">
      <alignment horizontal="right"/>
    </xf>
    <xf numFmtId="0" fontId="45" fillId="0" borderId="0" xfId="0" applyFont="1"/>
    <xf numFmtId="167" fontId="23" fillId="0" borderId="0" xfId="0" applyNumberFormat="1" applyFont="1"/>
    <xf numFmtId="0" fontId="47" fillId="0" borderId="0" xfId="0" applyFont="1"/>
    <xf numFmtId="167" fontId="0" fillId="0" borderId="0" xfId="0" applyNumberFormat="1" applyAlignment="1">
      <alignment horizontal="right"/>
    </xf>
    <xf numFmtId="166" fontId="47" fillId="0" borderId="0" xfId="0" applyNumberFormat="1" applyFont="1"/>
    <xf numFmtId="166" fontId="46" fillId="0" borderId="0" xfId="0" applyNumberFormat="1" applyFont="1"/>
    <xf numFmtId="167" fontId="0" fillId="0" borderId="0" xfId="1" applyNumberFormat="1" applyFont="1"/>
    <xf numFmtId="166" fontId="18" fillId="0" borderId="0" xfId="1" applyNumberFormat="1" applyFont="1"/>
    <xf numFmtId="166" fontId="25" fillId="0" borderId="0" xfId="0" quotePrefix="1" applyNumberFormat="1" applyFont="1" applyAlignment="1">
      <alignment horizontal="right"/>
    </xf>
    <xf numFmtId="166" fontId="17" fillId="0" borderId="0" xfId="0" applyNumberFormat="1" applyFont="1"/>
    <xf numFmtId="166" fontId="21" fillId="0" borderId="0" xfId="0" applyNumberFormat="1" applyFont="1"/>
    <xf numFmtId="0" fontId="46" fillId="0" borderId="0" xfId="0" applyFont="1"/>
    <xf numFmtId="0" fontId="17" fillId="0" borderId="0" xfId="0" applyFont="1"/>
    <xf numFmtId="166" fontId="16" fillId="0" borderId="0" xfId="0" applyNumberFormat="1" applyFont="1"/>
    <xf numFmtId="166" fontId="15" fillId="0" borderId="0" xfId="0" applyNumberFormat="1" applyFont="1"/>
    <xf numFmtId="166" fontId="14" fillId="0" borderId="0" xfId="0" applyNumberFormat="1" applyFont="1"/>
    <xf numFmtId="166" fontId="14" fillId="0" borderId="0" xfId="1" applyNumberFormat="1" applyFont="1"/>
    <xf numFmtId="169" fontId="44" fillId="0" borderId="0" xfId="0" applyNumberFormat="1" applyFont="1" applyAlignment="1">
      <alignment horizontal="right"/>
    </xf>
    <xf numFmtId="169" fontId="44" fillId="0" borderId="0" xfId="0" applyNumberFormat="1" applyFont="1" applyAlignment="1">
      <alignment wrapText="1"/>
    </xf>
    <xf numFmtId="0" fontId="23" fillId="0" borderId="0" xfId="0" quotePrefix="1" applyFont="1"/>
    <xf numFmtId="0" fontId="22" fillId="0" borderId="0" xfId="0" applyFont="1" applyAlignment="1">
      <alignment horizontal="left"/>
    </xf>
    <xf numFmtId="165" fontId="22" fillId="0" borderId="0" xfId="1" applyFont="1" applyAlignment="1">
      <alignment horizontal="left"/>
    </xf>
    <xf numFmtId="14" fontId="22" fillId="0" borderId="0" xfId="0" applyNumberFormat="1" applyFont="1" applyAlignment="1">
      <alignment horizontal="left"/>
    </xf>
    <xf numFmtId="166" fontId="16" fillId="0" borderId="0" xfId="1" applyNumberFormat="1" applyFont="1"/>
    <xf numFmtId="0" fontId="49" fillId="0" borderId="0" xfId="0" applyFont="1"/>
    <xf numFmtId="171" fontId="0" fillId="0" borderId="0" xfId="0" applyNumberFormat="1"/>
    <xf numFmtId="0" fontId="44" fillId="0" borderId="0" xfId="0" applyFont="1"/>
    <xf numFmtId="3" fontId="44" fillId="0" borderId="0" xfId="0" applyNumberFormat="1" applyFont="1"/>
    <xf numFmtId="171" fontId="44" fillId="0" borderId="0" xfId="0" applyNumberFormat="1" applyFont="1"/>
    <xf numFmtId="166" fontId="44" fillId="0" borderId="0" xfId="1" applyNumberFormat="1" applyFont="1"/>
    <xf numFmtId="166" fontId="44" fillId="0" borderId="0" xfId="0" applyNumberFormat="1" applyFont="1"/>
    <xf numFmtId="170" fontId="0" fillId="0" borderId="0" xfId="1" applyNumberFormat="1" applyFont="1"/>
    <xf numFmtId="170" fontId="44" fillId="0" borderId="0" xfId="0" applyNumberFormat="1" applyFont="1"/>
    <xf numFmtId="170" fontId="0" fillId="0" borderId="0" xfId="0" applyNumberFormat="1"/>
    <xf numFmtId="0" fontId="44" fillId="33" borderId="0" xfId="0" applyFont="1" applyFill="1"/>
    <xf numFmtId="0" fontId="0" fillId="33" borderId="0" xfId="0" applyFill="1"/>
    <xf numFmtId="171" fontId="0" fillId="33" borderId="0" xfId="0" applyNumberFormat="1" applyFill="1"/>
    <xf numFmtId="0" fontId="44" fillId="0" borderId="0" xfId="0" applyFont="1" applyAlignment="1">
      <alignment horizontal="right" wrapText="1"/>
    </xf>
    <xf numFmtId="169" fontId="44" fillId="0" borderId="0" xfId="0" applyNumberFormat="1" applyFont="1" applyAlignment="1">
      <alignment horizontal="right" wrapText="1"/>
    </xf>
    <xf numFmtId="14" fontId="0" fillId="0" borderId="0" xfId="0" applyNumberFormat="1"/>
    <xf numFmtId="171" fontId="22" fillId="0" borderId="0" xfId="0" applyNumberFormat="1" applyFont="1"/>
    <xf numFmtId="0" fontId="0" fillId="0" borderId="11" xfId="0" applyBorder="1"/>
    <xf numFmtId="0" fontId="22" fillId="0" borderId="11" xfId="0" applyFont="1" applyBorder="1"/>
    <xf numFmtId="166" fontId="0" fillId="0" borderId="11" xfId="0" applyNumberFormat="1" applyBorder="1"/>
    <xf numFmtId="166" fontId="22" fillId="0" borderId="11" xfId="0" applyNumberFormat="1" applyFont="1" applyBorder="1"/>
    <xf numFmtId="166" fontId="0" fillId="0" borderId="11" xfId="1" applyNumberFormat="1" applyFont="1" applyBorder="1"/>
    <xf numFmtId="0" fontId="0" fillId="0" borderId="12" xfId="0" applyBorder="1"/>
    <xf numFmtId="0" fontId="22" fillId="0" borderId="12" xfId="0" applyFont="1" applyBorder="1"/>
    <xf numFmtId="166" fontId="0" fillId="0" borderId="12" xfId="0" applyNumberFormat="1" applyBorder="1"/>
    <xf numFmtId="0" fontId="23" fillId="0" borderId="12" xfId="0" applyFont="1" applyBorder="1"/>
    <xf numFmtId="0" fontId="48" fillId="0" borderId="12" xfId="0" applyFont="1" applyBorder="1"/>
    <xf numFmtId="0" fontId="25" fillId="0" borderId="12" xfId="0" applyFont="1" applyBorder="1"/>
    <xf numFmtId="0" fontId="19" fillId="0" borderId="12" xfId="0" applyFont="1" applyBorder="1"/>
    <xf numFmtId="0" fontId="19" fillId="0" borderId="0" xfId="0" applyFont="1"/>
    <xf numFmtId="0" fontId="51" fillId="0" borderId="0" xfId="0" applyFont="1" applyAlignment="1">
      <alignment vertical="center"/>
    </xf>
    <xf numFmtId="166" fontId="27" fillId="0" borderId="0" xfId="1" applyNumberFormat="1" applyFont="1"/>
    <xf numFmtId="166" fontId="27" fillId="0" borderId="11" xfId="1" applyNumberFormat="1" applyFont="1" applyBorder="1"/>
    <xf numFmtId="0" fontId="22" fillId="33" borderId="0" xfId="0" applyFont="1" applyFill="1"/>
    <xf numFmtId="0" fontId="53" fillId="0" borderId="0" xfId="0" applyFont="1"/>
    <xf numFmtId="167" fontId="0" fillId="0" borderId="11" xfId="0" applyNumberFormat="1" applyBorder="1"/>
    <xf numFmtId="167" fontId="0" fillId="0" borderId="11" xfId="1" applyNumberFormat="1" applyFont="1" applyBorder="1"/>
    <xf numFmtId="166" fontId="0" fillId="0" borderId="11" xfId="0" applyNumberFormat="1" applyBorder="1" applyAlignment="1">
      <alignment horizontal="right"/>
    </xf>
    <xf numFmtId="167" fontId="0" fillId="0" borderId="11" xfId="0" applyNumberFormat="1" applyBorder="1" applyAlignment="1">
      <alignment horizontal="right"/>
    </xf>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ill="1"/>
    <xf numFmtId="0" fontId="54" fillId="35" borderId="0" xfId="44" applyFont="1" applyFill="1"/>
    <xf numFmtId="0" fontId="54" fillId="35" borderId="0" xfId="0" applyFont="1" applyFill="1"/>
    <xf numFmtId="0" fontId="12" fillId="0" borderId="0" xfId="47"/>
    <xf numFmtId="0" fontId="54" fillId="0" borderId="0" xfId="47" applyFont="1"/>
    <xf numFmtId="10" fontId="22" fillId="0" borderId="0" xfId="43" applyNumberFormat="1" applyFont="1"/>
    <xf numFmtId="10" fontId="22" fillId="33" borderId="0" xfId="43" applyNumberFormat="1" applyFont="1" applyFill="1"/>
    <xf numFmtId="166"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1" applyNumberFormat="1" applyFont="1"/>
    <xf numFmtId="10" fontId="0" fillId="0" borderId="0" xfId="43" applyNumberFormat="1" applyFont="1"/>
    <xf numFmtId="0" fontId="22" fillId="34" borderId="12" xfId="0" applyFont="1" applyFill="1" applyBorder="1" applyAlignment="1">
      <alignment horizontal="right" wrapText="1"/>
    </xf>
    <xf numFmtId="165" fontId="50" fillId="34" borderId="0" xfId="1" applyFont="1" applyFill="1"/>
    <xf numFmtId="165" fontId="27" fillId="0" borderId="11" xfId="1" applyFont="1" applyBorder="1"/>
    <xf numFmtId="165" fontId="27" fillId="0" borderId="0" xfId="1" applyFont="1"/>
    <xf numFmtId="165" fontId="27" fillId="0" borderId="0" xfId="1" applyFont="1" applyFill="1"/>
    <xf numFmtId="10" fontId="56" fillId="0" borderId="14" xfId="43" applyNumberFormat="1" applyFont="1" applyBorder="1"/>
    <xf numFmtId="0" fontId="6" fillId="0" borderId="0" xfId="334"/>
    <xf numFmtId="0" fontId="54" fillId="0" borderId="0" xfId="334" applyFont="1"/>
    <xf numFmtId="14" fontId="54" fillId="0" borderId="0" xfId="334" applyNumberFormat="1" applyFont="1"/>
    <xf numFmtId="14" fontId="6" fillId="0" borderId="0" xfId="334" applyNumberFormat="1"/>
    <xf numFmtId="11" fontId="0" fillId="0" borderId="0" xfId="0" applyNumberFormat="1"/>
    <xf numFmtId="166" fontId="27" fillId="0" borderId="0" xfId="1" applyNumberFormat="1" applyFont="1" applyFill="1"/>
    <xf numFmtId="0" fontId="50" fillId="34" borderId="14" xfId="0" applyFont="1" applyFill="1" applyBorder="1"/>
    <xf numFmtId="165" fontId="50" fillId="34" borderId="12" xfId="1" applyFont="1" applyFill="1" applyBorder="1" applyAlignment="1">
      <alignment horizontal="left"/>
    </xf>
    <xf numFmtId="10" fontId="56" fillId="0" borderId="0" xfId="43" applyNumberFormat="1" applyFont="1" applyBorder="1"/>
    <xf numFmtId="166" fontId="50" fillId="0" borderId="0" xfId="1" applyNumberFormat="1" applyFont="1"/>
    <xf numFmtId="0" fontId="50" fillId="34" borderId="0" xfId="0" applyFont="1" applyFill="1"/>
    <xf numFmtId="166" fontId="27" fillId="0" borderId="0" xfId="0" applyNumberFormat="1" applyFont="1" applyAlignment="1">
      <alignment horizontal="right"/>
    </xf>
    <xf numFmtId="165" fontId="50" fillId="34" borderId="0" xfId="1" applyFont="1" applyFill="1" applyBorder="1"/>
    <xf numFmtId="0" fontId="18" fillId="0" borderId="0" xfId="0" applyFont="1"/>
    <xf numFmtId="0" fontId="18" fillId="0" borderId="0" xfId="0" applyFont="1" applyAlignment="1">
      <alignment horizontal="right"/>
    </xf>
    <xf numFmtId="2" fontId="18" fillId="0" borderId="0" xfId="0" applyNumberFormat="1" applyFont="1"/>
    <xf numFmtId="166" fontId="0" fillId="35" borderId="0" xfId="0" applyNumberFormat="1" applyFill="1"/>
    <xf numFmtId="0" fontId="6" fillId="0" borderId="0" xfId="586"/>
    <xf numFmtId="0" fontId="54" fillId="0" borderId="0" xfId="586" applyFont="1"/>
    <xf numFmtId="165" fontId="14" fillId="0" borderId="0" xfId="46" applyFont="1"/>
    <xf numFmtId="165" fontId="54" fillId="0" borderId="0" xfId="46" applyFont="1" applyFill="1" applyAlignment="1"/>
    <xf numFmtId="165" fontId="6" fillId="0" borderId="0" xfId="46" applyFont="1" applyFill="1"/>
    <xf numFmtId="0" fontId="54" fillId="35" borderId="0" xfId="586" applyFont="1" applyFill="1"/>
    <xf numFmtId="11" fontId="6" fillId="0" borderId="0" xfId="586" applyNumberFormat="1"/>
    <xf numFmtId="166" fontId="50" fillId="0" borderId="0" xfId="0" applyNumberFormat="1" applyFont="1"/>
    <xf numFmtId="0" fontId="6" fillId="0" borderId="0" xfId="0" applyFont="1"/>
    <xf numFmtId="166" fontId="54" fillId="0" borderId="0" xfId="335" applyNumberFormat="1" applyFont="1" applyFill="1" applyAlignment="1"/>
    <xf numFmtId="166" fontId="6" fillId="0" borderId="0" xfId="335" applyNumberFormat="1" applyFont="1" applyFill="1"/>
    <xf numFmtId="0" fontId="55" fillId="35" borderId="0" xfId="0" applyFont="1" applyFill="1"/>
    <xf numFmtId="0" fontId="55" fillId="35" borderId="0" xfId="586" applyFont="1" applyFill="1"/>
    <xf numFmtId="0" fontId="54" fillId="35" borderId="0" xfId="587" applyFont="1" applyFill="1"/>
    <xf numFmtId="0" fontId="6" fillId="0" borderId="0" xfId="587"/>
    <xf numFmtId="0" fontId="54" fillId="0" borderId="0" xfId="587" applyFont="1"/>
    <xf numFmtId="0" fontId="6" fillId="0" borderId="0" xfId="581"/>
    <xf numFmtId="0" fontId="54" fillId="0" borderId="0" xfId="581" applyFont="1"/>
    <xf numFmtId="0" fontId="54" fillId="35" borderId="0" xfId="581" applyFont="1" applyFill="1"/>
    <xf numFmtId="166" fontId="54" fillId="0" borderId="0" xfId="573" applyNumberFormat="1" applyFont="1" applyFill="1" applyAlignment="1"/>
    <xf numFmtId="166" fontId="6" fillId="0" borderId="0" xfId="573" applyNumberFormat="1" applyFont="1" applyFill="1"/>
    <xf numFmtId="166" fontId="54" fillId="0" borderId="0" xfId="46" applyNumberFormat="1" applyFont="1" applyFill="1" applyAlignment="1"/>
    <xf numFmtId="166" fontId="6" fillId="0" borderId="0" xfId="46" applyNumberFormat="1" applyFont="1" applyFill="1"/>
    <xf numFmtId="165" fontId="6" fillId="0" borderId="0" xfId="573" applyFont="1" applyFill="1"/>
    <xf numFmtId="165" fontId="54" fillId="0" borderId="0" xfId="573" applyFont="1" applyFill="1" applyAlignment="1"/>
    <xf numFmtId="165" fontId="0" fillId="0" borderId="0" xfId="46" applyFont="1"/>
    <xf numFmtId="166"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12" xfId="0" quotePrefix="1" applyFont="1" applyFill="1" applyBorder="1" applyAlignment="1">
      <alignment horizontal="right"/>
    </xf>
    <xf numFmtId="0" fontId="50" fillId="34" borderId="12" xfId="0" applyFont="1" applyFill="1" applyBorder="1" applyAlignment="1">
      <alignment horizontal="right"/>
    </xf>
    <xf numFmtId="10" fontId="27" fillId="0" borderId="0" xfId="43" applyNumberFormat="1" applyFont="1"/>
    <xf numFmtId="0" fontId="50" fillId="0" borderId="0" xfId="0" applyFont="1"/>
    <xf numFmtId="0" fontId="27" fillId="0" borderId="11" xfId="0" applyFont="1" applyBorder="1"/>
    <xf numFmtId="166" fontId="27" fillId="0" borderId="11" xfId="0" applyNumberFormat="1" applyFont="1" applyBorder="1"/>
    <xf numFmtId="10" fontId="27" fillId="0" borderId="11" xfId="43" applyNumberFormat="1" applyFont="1" applyBorder="1"/>
    <xf numFmtId="166" fontId="27" fillId="34" borderId="0" xfId="0" applyNumberFormat="1" applyFont="1" applyFill="1"/>
    <xf numFmtId="0" fontId="50" fillId="34" borderId="0" xfId="0" applyFont="1" applyFill="1" applyAlignment="1">
      <alignment horizontal="center" vertical="center"/>
    </xf>
    <xf numFmtId="0" fontId="50" fillId="34" borderId="12" xfId="0" applyFont="1" applyFill="1" applyBorder="1"/>
    <xf numFmtId="166" fontId="50" fillId="0" borderId="11" xfId="0" applyNumberFormat="1" applyFont="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xf numFmtId="0" fontId="58" fillId="0" borderId="0" xfId="0" applyFont="1"/>
    <xf numFmtId="166" fontId="57" fillId="0" borderId="0" xfId="0" applyNumberFormat="1" applyFont="1"/>
    <xf numFmtId="0" fontId="27" fillId="34" borderId="0" xfId="0" applyFont="1" applyFill="1"/>
    <xf numFmtId="0" fontId="57" fillId="0" borderId="11" xfId="0" applyFont="1" applyBorder="1"/>
    <xf numFmtId="0" fontId="50" fillId="0" borderId="0" xfId="0" applyFont="1" applyAlignment="1">
      <alignment horizontal="right"/>
    </xf>
    <xf numFmtId="0" fontId="59"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6"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7" fontId="50" fillId="0" borderId="0" xfId="0" applyNumberFormat="1" applyFont="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11" xfId="0" applyNumberFormat="1" applyFont="1" applyBorder="1" applyAlignment="1">
      <alignment horizontal="right"/>
    </xf>
    <xf numFmtId="169" fontId="50" fillId="34" borderId="12" xfId="0" applyNumberFormat="1" applyFont="1" applyFill="1" applyBorder="1" applyAlignment="1">
      <alignment horizontal="right"/>
    </xf>
    <xf numFmtId="169"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6" fontId="5" fillId="0" borderId="0" xfId="982" applyNumberFormat="1" applyFont="1" applyFill="1"/>
    <xf numFmtId="0" fontId="54" fillId="0" borderId="0" xfId="1100" applyFont="1"/>
    <xf numFmtId="0" fontId="5" fillId="0" borderId="0" xfId="1100"/>
    <xf numFmtId="0" fontId="54" fillId="0" borderId="0" xfId="1095" applyFont="1"/>
    <xf numFmtId="0" fontId="54" fillId="35" borderId="0" xfId="1095" applyFont="1" applyFill="1"/>
    <xf numFmtId="166" fontId="5" fillId="0" borderId="0" xfId="1087" applyNumberFormat="1" applyFont="1" applyFill="1"/>
    <xf numFmtId="165" fontId="5" fillId="0" borderId="0" xfId="1087" applyFont="1" applyFill="1"/>
    <xf numFmtId="10" fontId="50" fillId="0" borderId="0" xfId="43" applyNumberFormat="1" applyFont="1" applyFill="1"/>
    <xf numFmtId="0" fontId="63" fillId="0" borderId="0" xfId="0" applyFont="1"/>
    <xf numFmtId="0" fontId="62" fillId="0" borderId="0" xfId="18791" applyFont="1" applyAlignment="1">
      <alignment horizontal="left" vertical="center" indent="1"/>
    </xf>
    <xf numFmtId="0" fontId="24" fillId="0" borderId="0" xfId="0" applyFont="1" applyAlignment="1">
      <alignment horizontal="center" vertical="center" wrapText="1"/>
    </xf>
    <xf numFmtId="0" fontId="61" fillId="0" borderId="13" xfId="0" applyFont="1" applyBorder="1"/>
    <xf numFmtId="0" fontId="61" fillId="0" borderId="18" xfId="0" applyFont="1" applyBorder="1"/>
    <xf numFmtId="0" fontId="64" fillId="0" borderId="17" xfId="0" applyFont="1" applyBorder="1"/>
    <xf numFmtId="0" fontId="64" fillId="0" borderId="13" xfId="0" applyFont="1" applyBorder="1"/>
    <xf numFmtId="0" fontId="65" fillId="0" borderId="13" xfId="0" applyFont="1" applyBorder="1"/>
    <xf numFmtId="167" fontId="27" fillId="0" borderId="0" xfId="0" applyNumberFormat="1" applyFont="1" applyAlignment="1">
      <alignment horizontal="right"/>
    </xf>
    <xf numFmtId="164" fontId="0" fillId="0" borderId="0" xfId="0" applyNumberFormat="1"/>
    <xf numFmtId="0" fontId="66" fillId="0" borderId="0" xfId="0" applyFont="1"/>
    <xf numFmtId="0" fontId="50" fillId="34" borderId="13" xfId="0" applyFont="1" applyFill="1" applyBorder="1"/>
    <xf numFmtId="166" fontId="56" fillId="0" borderId="11" xfId="0" applyNumberFormat="1" applyFont="1" applyBorder="1"/>
    <xf numFmtId="166" fontId="59" fillId="0" borderId="11" xfId="0" applyNumberFormat="1" applyFont="1" applyBorder="1"/>
    <xf numFmtId="0" fontId="59" fillId="34" borderId="12" xfId="0" applyFont="1" applyFill="1" applyBorder="1" applyAlignment="1">
      <alignment horizontal="right"/>
    </xf>
    <xf numFmtId="166" fontId="56" fillId="0" borderId="0" xfId="1" applyNumberFormat="1" applyFont="1"/>
    <xf numFmtId="166" fontId="56" fillId="0" borderId="11" xfId="1" applyNumberFormat="1" applyFont="1" applyBorder="1"/>
    <xf numFmtId="0" fontId="59" fillId="0" borderId="0" xfId="0" applyFont="1" applyAlignment="1">
      <alignment horizontal="right"/>
    </xf>
    <xf numFmtId="0" fontId="58" fillId="0" borderId="0" xfId="0" applyFont="1" applyAlignment="1">
      <alignment horizontal="right"/>
    </xf>
    <xf numFmtId="0" fontId="66" fillId="0" borderId="0" xfId="0" applyFont="1" applyAlignment="1">
      <alignment horizontal="center"/>
    </xf>
    <xf numFmtId="0" fontId="40" fillId="0" borderId="11" xfId="0" applyFont="1" applyBorder="1"/>
    <xf numFmtId="3" fontId="40" fillId="0" borderId="0" xfId="0" applyNumberFormat="1" applyFont="1"/>
    <xf numFmtId="0" fontId="40" fillId="0" borderId="0" xfId="0" applyFont="1"/>
    <xf numFmtId="0" fontId="0" fillId="0" borderId="0" xfId="0" applyAlignment="1">
      <alignment horizontal="center"/>
    </xf>
    <xf numFmtId="169" fontId="50" fillId="34" borderId="12" xfId="0" quotePrefix="1" applyNumberFormat="1" applyFont="1" applyFill="1" applyBorder="1" applyAlignment="1">
      <alignment horizontal="right"/>
    </xf>
    <xf numFmtId="166" fontId="40" fillId="0" borderId="0" xfId="0" applyNumberFormat="1" applyFont="1"/>
    <xf numFmtId="166" fontId="19" fillId="0" borderId="0" xfId="1" applyNumberFormat="1" applyFont="1"/>
    <xf numFmtId="166" fontId="25" fillId="0" borderId="0" xfId="1" applyNumberFormat="1" applyFont="1"/>
    <xf numFmtId="0" fontId="67" fillId="0" borderId="0" xfId="0" applyFont="1"/>
    <xf numFmtId="170" fontId="19" fillId="0" borderId="0" xfId="0" applyNumberFormat="1" applyFont="1"/>
    <xf numFmtId="166" fontId="19" fillId="0" borderId="0" xfId="1" applyNumberFormat="1" applyFont="1" applyFill="1"/>
    <xf numFmtId="10" fontId="19" fillId="0" borderId="0" xfId="43" applyNumberFormat="1" applyFont="1" applyFill="1"/>
    <xf numFmtId="0" fontId="50" fillId="34" borderId="0" xfId="0" applyFont="1" applyFill="1" applyAlignment="1">
      <alignment horizontal="center"/>
    </xf>
    <xf numFmtId="0" fontId="56" fillId="0" borderId="0" xfId="0" applyFont="1"/>
    <xf numFmtId="166" fontId="56" fillId="0" borderId="0" xfId="0" applyNumberFormat="1" applyFont="1" applyAlignment="1">
      <alignment horizontal="right"/>
    </xf>
    <xf numFmtId="14" fontId="56" fillId="0" borderId="0" xfId="0" applyNumberFormat="1" applyFont="1" applyAlignment="1">
      <alignment horizontal="right"/>
    </xf>
    <xf numFmtId="17" fontId="56" fillId="0" borderId="0" xfId="0" applyNumberFormat="1" applyFont="1" applyAlignment="1">
      <alignment horizontal="right"/>
    </xf>
    <xf numFmtId="0" fontId="56" fillId="0" borderId="0" xfId="0" applyFont="1" applyAlignment="1">
      <alignment horizontal="right"/>
    </xf>
    <xf numFmtId="165" fontId="56" fillId="0" borderId="0" xfId="0" applyNumberFormat="1" applyFont="1" applyAlignment="1">
      <alignment horizontal="right"/>
    </xf>
    <xf numFmtId="9" fontId="56" fillId="0" borderId="0" xfId="43" applyFont="1" applyFill="1"/>
    <xf numFmtId="0" fontId="59" fillId="0" borderId="11" xfId="0" applyFont="1" applyBorder="1"/>
    <xf numFmtId="0" fontId="56" fillId="0" borderId="11" xfId="0" applyFont="1" applyBorder="1"/>
    <xf numFmtId="166" fontId="27" fillId="0" borderId="11" xfId="1" applyNumberFormat="1" applyFont="1" applyFill="1" applyBorder="1"/>
    <xf numFmtId="165" fontId="27" fillId="0" borderId="0" xfId="0" applyNumberFormat="1" applyFont="1"/>
    <xf numFmtId="166" fontId="59" fillId="0" borderId="0" xfId="0" applyNumberFormat="1" applyFont="1"/>
    <xf numFmtId="167" fontId="59" fillId="0" borderId="0" xfId="0" applyNumberFormat="1" applyFont="1"/>
    <xf numFmtId="0" fontId="1" fillId="0" borderId="0" xfId="0" applyFont="1"/>
    <xf numFmtId="166" fontId="0" fillId="0" borderId="0" xfId="1" applyNumberFormat="1" applyFont="1" applyAlignment="1">
      <alignment horizontal="right"/>
    </xf>
    <xf numFmtId="166" fontId="0" fillId="0" borderId="0" xfId="1" applyNumberFormat="1" applyFont="1" applyAlignment="1">
      <alignment horizontal="right" indent="1"/>
    </xf>
    <xf numFmtId="166" fontId="0" fillId="0" borderId="0" xfId="1" applyNumberFormat="1" applyFont="1" applyAlignment="1">
      <alignment horizontal="center"/>
    </xf>
    <xf numFmtId="166" fontId="22" fillId="0" borderId="0" xfId="1" applyNumberFormat="1" applyFont="1" applyAlignment="1">
      <alignment horizontal="center"/>
    </xf>
    <xf numFmtId="166" fontId="19" fillId="0" borderId="0" xfId="1" applyNumberFormat="1" applyFont="1" applyAlignment="1">
      <alignment horizontal="center"/>
    </xf>
    <xf numFmtId="166" fontId="22" fillId="0" borderId="0" xfId="1" applyNumberFormat="1" applyFont="1" applyAlignment="1">
      <alignment horizontal="right"/>
    </xf>
    <xf numFmtId="166" fontId="25" fillId="0" borderId="0" xfId="1" applyNumberFormat="1" applyFont="1" applyAlignment="1">
      <alignment horizontal="center"/>
    </xf>
    <xf numFmtId="166" fontId="19" fillId="0" borderId="0" xfId="1" applyNumberFormat="1" applyFont="1" applyFill="1" applyAlignment="1">
      <alignment horizontal="center"/>
    </xf>
    <xf numFmtId="0" fontId="51" fillId="0" borderId="0" xfId="0" applyFont="1" applyAlignment="1">
      <alignment horizontal="center" vertical="center"/>
    </xf>
    <xf numFmtId="0" fontId="52" fillId="34" borderId="0" xfId="0" applyFont="1" applyFill="1" applyAlignment="1">
      <alignment horizontal="center" vertical="center"/>
    </xf>
    <xf numFmtId="0" fontId="52" fillId="34" borderId="12" xfId="0" applyFont="1" applyFill="1" applyBorder="1" applyAlignment="1">
      <alignment horizontal="center" vertical="center"/>
    </xf>
    <xf numFmtId="0" fontId="50" fillId="34" borderId="13" xfId="0" applyFont="1" applyFill="1" applyBorder="1" applyAlignment="1">
      <alignment horizontal="center"/>
    </xf>
    <xf numFmtId="166" fontId="56" fillId="0" borderId="0" xfId="0" applyNumberFormat="1" applyFont="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5" fontId="50" fillId="34" borderId="0" xfId="1" applyFont="1" applyFill="1" applyBorder="1" applyAlignment="1">
      <alignment horizontal="right" wrapText="1"/>
    </xf>
    <xf numFmtId="165" fontId="50" fillId="34" borderId="12" xfId="1" applyFont="1" applyFill="1" applyBorder="1" applyAlignment="1">
      <alignment horizontal="right" wrapText="1"/>
    </xf>
    <xf numFmtId="0" fontId="50" fillId="0" borderId="0" xfId="0" applyFont="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9" fontId="50" fillId="34" borderId="13" xfId="0" quotePrefix="1" applyNumberFormat="1" applyFont="1" applyFill="1" applyBorder="1" applyAlignment="1">
      <alignment horizontal="right" wrapText="1"/>
    </xf>
    <xf numFmtId="169" fontId="50" fillId="34" borderId="13" xfId="0" applyNumberFormat="1" applyFont="1" applyFill="1" applyBorder="1" applyAlignment="1">
      <alignment horizontal="right" wrapText="1"/>
    </xf>
    <xf numFmtId="166" fontId="19" fillId="0" borderId="0" xfId="1" applyNumberFormat="1" applyFont="1" applyFill="1" applyAlignment="1">
      <alignment horizontal="center" vertical="center"/>
    </xf>
    <xf numFmtId="0" fontId="22" fillId="0" borderId="10" xfId="0" applyFont="1" applyBorder="1" applyAlignment="1">
      <alignment horizontal="center"/>
    </xf>
    <xf numFmtId="166" fontId="56" fillId="0" borderId="0" xfId="1" applyNumberFormat="1" applyFont="1" applyFill="1"/>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194</xdr:row>
      <xdr:rowOff>19049</xdr:rowOff>
    </xdr:from>
    <xdr:to>
      <xdr:col>8</xdr:col>
      <xdr:colOff>1028699</xdr:colOff>
      <xdr:row>199</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279</xdr:row>
      <xdr:rowOff>0</xdr:rowOff>
    </xdr:from>
    <xdr:to>
      <xdr:col>8</xdr:col>
      <xdr:colOff>1028699</xdr:colOff>
      <xdr:row>284</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371"/>
  <sheetViews>
    <sheetView showGridLines="0" tabSelected="1" zoomScaleNormal="100" workbookViewId="0">
      <selection activeCell="J47" sqref="J47"/>
    </sheetView>
  </sheetViews>
  <sheetFormatPr defaultColWidth="9.109375" defaultRowHeight="13.2" x14ac:dyDescent="0.25"/>
  <cols>
    <col min="1" max="1" width="35" customWidth="1"/>
    <col min="2" max="2" width="14" customWidth="1"/>
    <col min="3" max="3" width="16.44140625" customWidth="1"/>
    <col min="4" max="4" width="13.44140625" customWidth="1"/>
    <col min="5" max="5" width="10.5546875" customWidth="1"/>
    <col min="6" max="6" width="15.5546875" bestFit="1" customWidth="1"/>
    <col min="7" max="8" width="16" bestFit="1" customWidth="1"/>
    <col min="9" max="9" width="15.5546875" bestFit="1" customWidth="1"/>
    <col min="10" max="11" width="18.5546875" bestFit="1" customWidth="1"/>
    <col min="12" max="12" width="17.109375" customWidth="1"/>
  </cols>
  <sheetData>
    <row r="3" spans="1:12" x14ac:dyDescent="0.25">
      <c r="H3" s="72">
        <v>44985</v>
      </c>
    </row>
    <row r="7" spans="1:12" x14ac:dyDescent="0.25">
      <c r="A7" s="1" t="s">
        <v>722</v>
      </c>
    </row>
    <row r="8" spans="1:12" x14ac:dyDescent="0.25">
      <c r="A8" s="1"/>
      <c r="G8" s="270" t="s">
        <v>175</v>
      </c>
      <c r="H8" s="270"/>
      <c r="I8" s="270"/>
    </row>
    <row r="9" spans="1:12" x14ac:dyDescent="0.25">
      <c r="A9" s="1"/>
      <c r="G9" s="270"/>
      <c r="H9" s="270"/>
      <c r="I9" s="270"/>
    </row>
    <row r="10" spans="1:12" x14ac:dyDescent="0.25">
      <c r="A10" s="1"/>
    </row>
    <row r="12" spans="1:12" s="1" customFormat="1" ht="12.75" customHeight="1" thickBot="1" x14ac:dyDescent="0.3">
      <c r="A12" s="79" t="s">
        <v>0</v>
      </c>
      <c r="B12" s="80"/>
      <c r="C12" s="80"/>
      <c r="D12" s="80"/>
      <c r="E12" s="80"/>
      <c r="F12" s="80"/>
      <c r="G12" s="80"/>
      <c r="H12" s="80"/>
      <c r="I12" s="80"/>
    </row>
    <row r="13" spans="1:12" s="1" customFormat="1" ht="12.75" customHeight="1" x14ac:dyDescent="0.25">
      <c r="A13" s="271" t="s">
        <v>147</v>
      </c>
      <c r="B13" s="165" t="s">
        <v>1</v>
      </c>
      <c r="C13" s="165" t="s">
        <v>156</v>
      </c>
      <c r="D13" s="165" t="s">
        <v>156</v>
      </c>
      <c r="E13" s="165" t="s">
        <v>2</v>
      </c>
      <c r="F13" s="165"/>
      <c r="G13" s="165"/>
      <c r="H13" s="165"/>
      <c r="I13" s="128"/>
    </row>
    <row r="14" spans="1:12" s="1" customFormat="1" ht="12.75" customHeight="1" x14ac:dyDescent="0.25">
      <c r="A14" s="271"/>
      <c r="B14" s="165" t="s">
        <v>3</v>
      </c>
      <c r="C14" s="165" t="s">
        <v>4</v>
      </c>
      <c r="D14" s="165" t="s">
        <v>4</v>
      </c>
      <c r="E14" s="165" t="s">
        <v>5</v>
      </c>
      <c r="F14" s="165"/>
      <c r="G14" s="165"/>
      <c r="H14" s="165"/>
      <c r="I14" s="128"/>
    </row>
    <row r="15" spans="1:12" s="1" customFormat="1" ht="12.75" customHeight="1" thickBot="1" x14ac:dyDescent="0.3">
      <c r="A15" s="272"/>
      <c r="B15" s="166" t="s">
        <v>721</v>
      </c>
      <c r="C15" s="166" t="str">
        <f>TEXT($H$3,"YYYY")</f>
        <v>2023</v>
      </c>
      <c r="D15" s="166">
        <f>TEXT($H$3,"YYYY")-1</f>
        <v>2022</v>
      </c>
      <c r="E15" s="167" t="s">
        <v>6</v>
      </c>
      <c r="F15" s="167">
        <f>TEXT($H$3,"YYYY")-1</f>
        <v>2022</v>
      </c>
      <c r="G15" s="167">
        <f>TEXT($H$3,"YYYY")-2</f>
        <v>2021</v>
      </c>
      <c r="H15" s="167">
        <f>TEXT($H$3,"YYYY")-3</f>
        <v>2020</v>
      </c>
      <c r="I15" s="167">
        <f>TEXT($H$3,"YYYY")-4</f>
        <v>2019</v>
      </c>
      <c r="J15" s="14"/>
    </row>
    <row r="16" spans="1:12" ht="12.75" customHeight="1" x14ac:dyDescent="0.25">
      <c r="A16" s="248" t="s">
        <v>106</v>
      </c>
      <c r="B16" s="230">
        <v>7603036</v>
      </c>
      <c r="C16" s="230">
        <v>19083005</v>
      </c>
      <c r="D16" s="192">
        <v>21476652</v>
      </c>
      <c r="E16" s="168">
        <f>(C16-D16)/ABS(D16)</f>
        <v>-0.11145345186949995</v>
      </c>
      <c r="F16" s="192">
        <v>80557739</v>
      </c>
      <c r="G16" s="30">
        <v>81587931</v>
      </c>
      <c r="H16" s="30">
        <v>92970422</v>
      </c>
      <c r="I16" s="30">
        <v>76554772</v>
      </c>
      <c r="J16" s="3"/>
      <c r="K16" s="109"/>
      <c r="L16" s="109"/>
    </row>
    <row r="17" spans="1:12" ht="12.75" customHeight="1" x14ac:dyDescent="0.25">
      <c r="A17" s="248" t="s">
        <v>107</v>
      </c>
      <c r="B17" s="230">
        <v>8343.7174799999993</v>
      </c>
      <c r="C17" s="230">
        <v>20559.738916999999</v>
      </c>
      <c r="D17" s="192">
        <v>21846.854067</v>
      </c>
      <c r="E17" s="168">
        <f t="shared" ref="E17:E18" si="0">(C17-D17)/ABS(D17)</f>
        <v>-5.8915354405383619E-2</v>
      </c>
      <c r="F17" s="192">
        <v>81206</v>
      </c>
      <c r="G17" s="30">
        <v>122069</v>
      </c>
      <c r="H17" s="30">
        <v>117776</v>
      </c>
      <c r="I17" s="30">
        <v>82472</v>
      </c>
      <c r="J17" s="3"/>
      <c r="K17" s="109"/>
      <c r="L17" s="109"/>
    </row>
    <row r="18" spans="1:12" ht="12.75" customHeight="1" x14ac:dyDescent="0.25">
      <c r="A18" s="248" t="s">
        <v>108</v>
      </c>
      <c r="B18" s="230">
        <v>610430.31516235683</v>
      </c>
      <c r="C18" s="230">
        <v>1478363.0741761946</v>
      </c>
      <c r="D18" s="192">
        <v>1631365.3344164523</v>
      </c>
      <c r="E18" s="168">
        <f t="shared" si="0"/>
        <v>-9.378785794476098E-2</v>
      </c>
      <c r="F18" s="192">
        <v>5877247</v>
      </c>
      <c r="G18" s="30">
        <v>5866721</v>
      </c>
      <c r="H18" s="30">
        <v>5791056</v>
      </c>
      <c r="I18" s="30">
        <v>5137534</v>
      </c>
      <c r="J18" s="3"/>
      <c r="L18" s="109"/>
    </row>
    <row r="19" spans="1:12" ht="12.75" customHeight="1" x14ac:dyDescent="0.25">
      <c r="A19" s="18"/>
      <c r="B19" s="115"/>
      <c r="C19" s="88"/>
      <c r="D19" s="30"/>
      <c r="E19" s="18"/>
      <c r="F19" s="192"/>
      <c r="G19" s="30"/>
      <c r="H19" s="30"/>
      <c r="I19" s="30"/>
      <c r="J19" s="3"/>
      <c r="K19" s="109"/>
      <c r="L19" s="109"/>
    </row>
    <row r="20" spans="1:12" s="1" customFormat="1" ht="12.75" customHeight="1" x14ac:dyDescent="0.25">
      <c r="A20" s="169" t="s">
        <v>148</v>
      </c>
      <c r="B20" s="127"/>
      <c r="C20" s="127"/>
      <c r="D20" s="142"/>
      <c r="E20" s="18"/>
      <c r="F20" s="192"/>
      <c r="G20" s="30"/>
      <c r="H20" s="30"/>
      <c r="I20" s="30"/>
      <c r="J20" s="3"/>
      <c r="K20" s="109"/>
      <c r="L20" s="109"/>
    </row>
    <row r="21" spans="1:12" ht="12.75" customHeight="1" x14ac:dyDescent="0.25">
      <c r="A21" s="18" t="s">
        <v>106</v>
      </c>
      <c r="B21" s="123">
        <v>1949</v>
      </c>
      <c r="C21" s="123">
        <v>4924</v>
      </c>
      <c r="D21" s="30">
        <v>5104</v>
      </c>
      <c r="E21" s="168">
        <f>(C21-D21)/ABS(D21)</f>
        <v>-3.526645768025078E-2</v>
      </c>
      <c r="F21" s="192">
        <v>19953</v>
      </c>
      <c r="G21" s="30">
        <v>18154</v>
      </c>
      <c r="H21" s="30">
        <v>16383</v>
      </c>
      <c r="I21" s="30">
        <v>13577</v>
      </c>
      <c r="J21" s="3"/>
      <c r="K21" s="109"/>
      <c r="L21" s="109"/>
    </row>
    <row r="22" spans="1:12" ht="12.75" customHeight="1" x14ac:dyDescent="0.25">
      <c r="A22" s="18" t="s">
        <v>107</v>
      </c>
      <c r="B22" s="123">
        <v>1041.7355700000001</v>
      </c>
      <c r="C22" s="123">
        <v>2496.0843639999998</v>
      </c>
      <c r="D22" s="30">
        <v>2164.1367989999999</v>
      </c>
      <c r="E22" s="168">
        <f t="shared" ref="E22:E23" si="1">(C22-D22)/ABS(D22)</f>
        <v>0.15338566635592799</v>
      </c>
      <c r="F22" s="192">
        <v>8240</v>
      </c>
      <c r="G22" s="30">
        <v>11396</v>
      </c>
      <c r="H22" s="30">
        <v>9320</v>
      </c>
      <c r="I22" s="30">
        <v>7535</v>
      </c>
      <c r="J22" s="3"/>
      <c r="K22" s="109"/>
      <c r="L22" s="109"/>
    </row>
    <row r="23" spans="1:12" ht="12.75" customHeight="1" thickBot="1" x14ac:dyDescent="0.3">
      <c r="A23" s="170" t="s">
        <v>108</v>
      </c>
      <c r="B23" s="257">
        <v>52630.341251986829</v>
      </c>
      <c r="C23" s="257">
        <v>138601.58139600448</v>
      </c>
      <c r="D23" s="171">
        <v>136701.11648683733</v>
      </c>
      <c r="E23" s="172">
        <f t="shared" si="1"/>
        <v>1.3902336411057309E-2</v>
      </c>
      <c r="F23" s="227">
        <v>558440</v>
      </c>
      <c r="G23" s="171">
        <v>520447</v>
      </c>
      <c r="H23" s="171">
        <v>336907</v>
      </c>
      <c r="I23" s="171">
        <v>237942</v>
      </c>
    </row>
    <row r="24" spans="1:12" ht="12.75" customHeight="1" thickTop="1" x14ac:dyDescent="0.25">
      <c r="B24" s="3"/>
      <c r="C24" s="3"/>
      <c r="D24" s="3"/>
      <c r="E24" s="3"/>
      <c r="F24" s="13"/>
      <c r="G24" s="13"/>
      <c r="H24" s="13"/>
      <c r="I24" s="13"/>
    </row>
    <row r="25" spans="1:12" s="1" customFormat="1" ht="12.75" customHeight="1" thickBot="1" x14ac:dyDescent="0.3">
      <c r="A25" s="79" t="s">
        <v>7</v>
      </c>
      <c r="B25" s="80"/>
      <c r="C25" s="80"/>
      <c r="D25" s="80"/>
      <c r="E25" s="80"/>
      <c r="F25" s="80"/>
      <c r="G25" s="81"/>
      <c r="H25" s="80"/>
      <c r="I25" s="80"/>
    </row>
    <row r="26" spans="1:12" s="1" customFormat="1" ht="12.75" customHeight="1" x14ac:dyDescent="0.25">
      <c r="A26" s="128"/>
      <c r="B26" s="165" t="s">
        <v>1</v>
      </c>
      <c r="C26" s="165" t="s">
        <v>156</v>
      </c>
      <c r="D26" s="165" t="s">
        <v>156</v>
      </c>
      <c r="E26" s="165" t="s">
        <v>8</v>
      </c>
      <c r="F26" s="165"/>
      <c r="G26" s="173"/>
      <c r="H26" s="128"/>
      <c r="I26" s="128"/>
    </row>
    <row r="27" spans="1:12" s="1" customFormat="1" ht="12.75" customHeight="1" x14ac:dyDescent="0.25">
      <c r="A27" s="174"/>
      <c r="B27" s="165" t="s">
        <v>3</v>
      </c>
      <c r="C27" s="165" t="s">
        <v>4</v>
      </c>
      <c r="D27" s="165" t="s">
        <v>4</v>
      </c>
      <c r="E27" s="165" t="s">
        <v>9</v>
      </c>
      <c r="F27" s="165"/>
      <c r="G27" s="165"/>
      <c r="H27" s="165"/>
      <c r="I27" s="128"/>
    </row>
    <row r="28" spans="1:12" s="1" customFormat="1" ht="12.75" customHeight="1" thickBot="1" x14ac:dyDescent="0.3">
      <c r="A28" s="175"/>
      <c r="B28" s="166" t="s">
        <v>721</v>
      </c>
      <c r="C28" s="166" t="str">
        <f>$C$15</f>
        <v>2023</v>
      </c>
      <c r="D28" s="166">
        <f>$D$15</f>
        <v>2022</v>
      </c>
      <c r="E28" s="167" t="s">
        <v>6</v>
      </c>
      <c r="F28" s="167">
        <f>$F$15</f>
        <v>2022</v>
      </c>
      <c r="G28" s="175">
        <f>$G$15</f>
        <v>2021</v>
      </c>
      <c r="H28" s="175">
        <f>$H$15</f>
        <v>2020</v>
      </c>
      <c r="I28" s="175">
        <f>$I$15</f>
        <v>2019</v>
      </c>
    </row>
    <row r="29" spans="1:12" ht="12.75" customHeight="1" x14ac:dyDescent="0.25">
      <c r="A29" s="248" t="s">
        <v>10</v>
      </c>
      <c r="B29" s="192">
        <v>81272</v>
      </c>
      <c r="C29" s="192">
        <v>207345.7</v>
      </c>
      <c r="D29" s="192">
        <v>267617.34999999998</v>
      </c>
      <c r="E29" s="123">
        <f>C29-D29</f>
        <v>-60271.649999999965</v>
      </c>
      <c r="F29" s="192">
        <v>908376</v>
      </c>
      <c r="G29" s="30">
        <v>976144</v>
      </c>
      <c r="H29" s="30">
        <v>941529</v>
      </c>
      <c r="I29" s="129">
        <v>899391</v>
      </c>
      <c r="J29" s="13"/>
    </row>
    <row r="30" spans="1:12" ht="12.75" customHeight="1" x14ac:dyDescent="0.25">
      <c r="A30" s="248" t="s">
        <v>11</v>
      </c>
      <c r="B30" s="192">
        <v>-93295</v>
      </c>
      <c r="C30" s="192">
        <v>-236887</v>
      </c>
      <c r="D30" s="192">
        <v>-239734.09</v>
      </c>
      <c r="E30" s="123">
        <f>C30-D30</f>
        <v>2847.0899999999965</v>
      </c>
      <c r="F30" s="192">
        <v>-993050</v>
      </c>
      <c r="G30" s="30">
        <v>-1129243</v>
      </c>
      <c r="H30" s="30">
        <v>-1067119</v>
      </c>
      <c r="I30" s="129">
        <v>-1013558</v>
      </c>
      <c r="J30" s="13"/>
    </row>
    <row r="31" spans="1:12" s="1" customFormat="1" ht="12.75" customHeight="1" thickBot="1" x14ac:dyDescent="0.3">
      <c r="A31" s="255" t="s">
        <v>12</v>
      </c>
      <c r="B31" s="228">
        <v>-12023</v>
      </c>
      <c r="C31" s="228">
        <v>-29540.799999999999</v>
      </c>
      <c r="D31" s="228">
        <v>27883.26</v>
      </c>
      <c r="E31" s="176">
        <f>C31-D31</f>
        <v>-57424.06</v>
      </c>
      <c r="F31" s="228">
        <v>-84674</v>
      </c>
      <c r="G31" s="176">
        <v>-153099</v>
      </c>
      <c r="H31" s="176">
        <v>-125590</v>
      </c>
      <c r="I31" s="176">
        <v>-114167</v>
      </c>
      <c r="J31" s="13"/>
    </row>
    <row r="32" spans="1:12" ht="12.75" customHeight="1" thickTop="1" x14ac:dyDescent="0.25">
      <c r="B32" s="13"/>
      <c r="C32" s="13"/>
      <c r="D32" s="13"/>
      <c r="E32" s="13"/>
      <c r="F32" s="13"/>
      <c r="G32" s="13"/>
      <c r="H32" s="13"/>
      <c r="I32" s="13"/>
      <c r="J32" s="13"/>
    </row>
    <row r="33" spans="1:14" ht="12.75" customHeight="1" thickBot="1" x14ac:dyDescent="0.3">
      <c r="A33" s="85" t="s">
        <v>143</v>
      </c>
      <c r="B33" s="82"/>
      <c r="C33" s="82"/>
      <c r="D33" s="82"/>
      <c r="E33" s="82"/>
      <c r="F33" s="82"/>
      <c r="G33" s="81"/>
      <c r="H33" s="82"/>
      <c r="I33" s="82"/>
    </row>
    <row r="34" spans="1:14" s="1" customFormat="1" ht="12.75" customHeight="1" x14ac:dyDescent="0.25">
      <c r="A34" s="177"/>
      <c r="B34" s="165" t="s">
        <v>1</v>
      </c>
      <c r="C34" s="165" t="s">
        <v>156</v>
      </c>
      <c r="D34" s="165" t="s">
        <v>156</v>
      </c>
      <c r="E34" s="178" t="s">
        <v>2</v>
      </c>
      <c r="F34" s="178"/>
      <c r="G34" s="173"/>
      <c r="H34" s="178"/>
      <c r="I34" s="177"/>
      <c r="K34" s="109"/>
    </row>
    <row r="35" spans="1:14" s="1" customFormat="1" ht="12.75" customHeight="1" x14ac:dyDescent="0.25">
      <c r="A35" s="177"/>
      <c r="B35" s="165" t="s">
        <v>3</v>
      </c>
      <c r="C35" s="165" t="s">
        <v>4</v>
      </c>
      <c r="D35" s="165" t="s">
        <v>4</v>
      </c>
      <c r="E35" s="178" t="s">
        <v>5</v>
      </c>
      <c r="F35" s="165"/>
      <c r="G35" s="173"/>
      <c r="H35" s="178"/>
      <c r="I35" s="177"/>
      <c r="K35" s="109"/>
    </row>
    <row r="36" spans="1:14" s="1" customFormat="1" ht="12.75" customHeight="1" thickBot="1" x14ac:dyDescent="0.3">
      <c r="A36" s="179"/>
      <c r="B36" s="166" t="s">
        <v>721</v>
      </c>
      <c r="C36" s="166" t="str">
        <f>$C$15</f>
        <v>2023</v>
      </c>
      <c r="D36" s="166">
        <f>$D$15</f>
        <v>2022</v>
      </c>
      <c r="E36" s="167" t="s">
        <v>6</v>
      </c>
      <c r="F36" s="167">
        <f>$F$15</f>
        <v>2022</v>
      </c>
      <c r="G36" s="175">
        <f>$G$15</f>
        <v>2021</v>
      </c>
      <c r="H36" s="175">
        <f>$H$15</f>
        <v>2020</v>
      </c>
      <c r="I36" s="175">
        <f>$I$15</f>
        <v>2019</v>
      </c>
      <c r="K36" s="110"/>
      <c r="L36"/>
    </row>
    <row r="37" spans="1:14" ht="12.75" customHeight="1" x14ac:dyDescent="0.25">
      <c r="A37" s="186" t="s">
        <v>132</v>
      </c>
      <c r="B37" s="186"/>
      <c r="C37" s="186"/>
      <c r="D37" s="186"/>
      <c r="E37" s="180"/>
      <c r="F37" s="181"/>
      <c r="G37" s="30"/>
      <c r="H37" s="180"/>
      <c r="I37" s="180"/>
      <c r="K37" s="109"/>
      <c r="M37" s="16"/>
      <c r="N37" s="16"/>
    </row>
    <row r="38" spans="1:14" ht="12.75" customHeight="1" x14ac:dyDescent="0.25">
      <c r="A38" s="248" t="s">
        <v>106</v>
      </c>
      <c r="B38" s="192">
        <v>33974</v>
      </c>
      <c r="C38" s="192">
        <v>86253</v>
      </c>
      <c r="D38" s="192">
        <v>82280</v>
      </c>
      <c r="E38" s="168">
        <f t="shared" ref="E38:E40" si="2">IFERROR(IF(OR(AND(D38="",C38=""),AND(D38=0,C38=0)),"",
IF(OR(D38="",D38=0),1,
IF(OR(D38&lt;&gt;"",D38&lt;&gt;0),(C38-D38)/ABS(D38)))),-1)</f>
        <v>4.8286339329120076E-2</v>
      </c>
      <c r="F38" s="192">
        <v>331759</v>
      </c>
      <c r="G38" s="30">
        <v>326302</v>
      </c>
      <c r="H38" s="30">
        <v>335248</v>
      </c>
      <c r="I38" s="30">
        <v>291499</v>
      </c>
      <c r="J38" s="23"/>
      <c r="K38" s="109"/>
      <c r="M38" s="16"/>
      <c r="N38" s="16"/>
    </row>
    <row r="39" spans="1:14" ht="12.75" customHeight="1" x14ac:dyDescent="0.25">
      <c r="A39" s="248" t="s">
        <v>133</v>
      </c>
      <c r="B39" s="192">
        <v>1271521.560182</v>
      </c>
      <c r="C39" s="192">
        <v>3250015.7115179999</v>
      </c>
      <c r="D39" s="192">
        <v>2662412.055712</v>
      </c>
      <c r="E39" s="168">
        <f t="shared" si="2"/>
        <v>0.22070349874856579</v>
      </c>
      <c r="F39" s="192">
        <v>9975962</v>
      </c>
      <c r="G39" s="30">
        <v>9774042</v>
      </c>
      <c r="H39" s="30">
        <v>10949642</v>
      </c>
      <c r="I39" s="30">
        <v>9916268</v>
      </c>
      <c r="J39" s="13"/>
      <c r="K39" s="109"/>
    </row>
    <row r="40" spans="1:14" ht="12.75" customHeight="1" x14ac:dyDescent="0.25">
      <c r="A40" s="248" t="s">
        <v>134</v>
      </c>
      <c r="B40" s="192">
        <v>1129489.8368711679</v>
      </c>
      <c r="C40" s="192">
        <v>2978592.9079517997</v>
      </c>
      <c r="D40" s="192">
        <v>2614533.5612371136</v>
      </c>
      <c r="E40" s="168">
        <f t="shared" si="2"/>
        <v>0.13924447255610095</v>
      </c>
      <c r="F40" s="192">
        <v>9495385</v>
      </c>
      <c r="G40" s="30">
        <v>9621385</v>
      </c>
      <c r="H40" s="30">
        <v>10566924</v>
      </c>
      <c r="I40" s="30">
        <v>9975147</v>
      </c>
      <c r="J40" s="23"/>
      <c r="L40" s="86"/>
    </row>
    <row r="41" spans="1:14" ht="12.75" customHeight="1" x14ac:dyDescent="0.25">
      <c r="A41" s="248"/>
      <c r="B41" s="192"/>
      <c r="C41" s="192"/>
      <c r="D41" s="192"/>
      <c r="E41" s="115"/>
      <c r="F41" s="192"/>
      <c r="G41" s="30"/>
      <c r="H41" s="30"/>
      <c r="I41" s="30"/>
      <c r="M41" s="16"/>
      <c r="N41" s="16"/>
    </row>
    <row r="42" spans="1:14" s="1" customFormat="1" ht="12.75" customHeight="1" x14ac:dyDescent="0.25">
      <c r="A42" s="186" t="s">
        <v>135</v>
      </c>
      <c r="B42" s="192"/>
      <c r="C42" s="192"/>
      <c r="D42" s="192"/>
      <c r="E42" s="115"/>
      <c r="F42" s="192"/>
      <c r="G42" s="30"/>
      <c r="H42" s="30"/>
      <c r="I42" s="182"/>
      <c r="M42" s="14"/>
      <c r="N42" s="14"/>
    </row>
    <row r="43" spans="1:14" ht="12.75" customHeight="1" x14ac:dyDescent="0.25">
      <c r="A43" s="248" t="s">
        <v>106</v>
      </c>
      <c r="B43" s="192">
        <v>11889</v>
      </c>
      <c r="C43" s="192">
        <v>34791</v>
      </c>
      <c r="D43" s="192">
        <v>34560</v>
      </c>
      <c r="E43" s="168">
        <f t="shared" ref="E43:E45" si="3">IFERROR(IF(OR(AND(D43="",C43=""),AND(D43=0,C43=0)),"",
IF(OR(D43="",D43=0),1,
IF(OR(D43&lt;&gt;"",D43&lt;&gt;0),(C43-D43)/ABS(D43)))),-1)</f>
        <v>6.6840277777777775E-3</v>
      </c>
      <c r="F43" s="192">
        <v>138681</v>
      </c>
      <c r="G43" s="30">
        <v>146637</v>
      </c>
      <c r="H43" s="30">
        <v>143567</v>
      </c>
      <c r="I43" s="30">
        <v>177104</v>
      </c>
      <c r="J43" s="13"/>
      <c r="L43" s="1"/>
      <c r="M43" s="16"/>
      <c r="N43" s="16"/>
    </row>
    <row r="44" spans="1:14" ht="12.75" customHeight="1" x14ac:dyDescent="0.25">
      <c r="A44" s="248" t="s">
        <v>136</v>
      </c>
      <c r="B44" s="192">
        <v>2656852.102864</v>
      </c>
      <c r="C44" s="192">
        <v>7599887.6705919998</v>
      </c>
      <c r="D44" s="192">
        <v>6878167.4750619996</v>
      </c>
      <c r="E44" s="168">
        <f t="shared" si="3"/>
        <v>0.10492913965045531</v>
      </c>
      <c r="F44" s="192">
        <v>25740895</v>
      </c>
      <c r="G44" s="30">
        <v>24786516</v>
      </c>
      <c r="H44" s="30">
        <v>21499151</v>
      </c>
      <c r="I44" s="30">
        <v>25798546</v>
      </c>
      <c r="J44" s="23"/>
      <c r="L44" s="1"/>
    </row>
    <row r="45" spans="1:14" ht="12.75" customHeight="1" x14ac:dyDescent="0.25">
      <c r="A45" s="248" t="s">
        <v>134</v>
      </c>
      <c r="B45" s="192">
        <v>2429830.7427432835</v>
      </c>
      <c r="C45" s="192">
        <v>7069745.4386020266</v>
      </c>
      <c r="D45" s="192">
        <v>6551053.5956615545</v>
      </c>
      <c r="E45" s="168">
        <f t="shared" si="3"/>
        <v>7.9176858403963685E-2</v>
      </c>
      <c r="F45" s="192">
        <v>24079993</v>
      </c>
      <c r="G45" s="30">
        <v>24122266</v>
      </c>
      <c r="H45" s="30">
        <v>20832617</v>
      </c>
      <c r="I45" s="30">
        <v>25522755</v>
      </c>
      <c r="J45" s="23"/>
      <c r="L45" s="1"/>
    </row>
    <row r="46" spans="1:14" ht="12.75" customHeight="1" x14ac:dyDescent="0.25">
      <c r="A46" s="248"/>
      <c r="B46" s="192"/>
      <c r="C46" s="192"/>
      <c r="D46" s="192"/>
      <c r="E46" s="115"/>
      <c r="F46" s="192"/>
      <c r="G46" s="30"/>
      <c r="H46" s="30"/>
      <c r="I46" s="30"/>
      <c r="L46" s="1"/>
    </row>
    <row r="47" spans="1:14" ht="12.75" customHeight="1" x14ac:dyDescent="0.25">
      <c r="A47" s="186" t="s">
        <v>142</v>
      </c>
      <c r="B47" s="192"/>
      <c r="C47" s="192"/>
      <c r="D47" s="192"/>
      <c r="E47" s="115"/>
      <c r="F47" s="192"/>
      <c r="G47" s="30"/>
      <c r="H47" s="30"/>
      <c r="I47" s="30"/>
      <c r="J47" s="13"/>
      <c r="L47" s="1"/>
    </row>
    <row r="48" spans="1:14" s="1" customFormat="1" ht="12.75" customHeight="1" x14ac:dyDescent="0.25">
      <c r="A48" s="248" t="s">
        <v>106</v>
      </c>
      <c r="B48" s="230">
        <v>820</v>
      </c>
      <c r="C48" s="230">
        <v>2487</v>
      </c>
      <c r="D48" s="192">
        <v>2468</v>
      </c>
      <c r="E48" s="168">
        <f t="shared" ref="E48:E50" si="4">IFERROR(IF(OR(AND(D48="",C48=""),AND(D48=0,C48=0)),"",
IF(OR(D48="",D48=0),1,
IF(OR(D48&lt;&gt;"",D48&lt;&gt;0),(C48-D48)/ABS(D48)))),-1)</f>
        <v>7.6985413290113448E-3</v>
      </c>
      <c r="F48" s="192">
        <v>9986</v>
      </c>
      <c r="G48" s="30">
        <v>8564</v>
      </c>
      <c r="H48" s="30">
        <v>10968</v>
      </c>
      <c r="I48" s="30">
        <v>9100</v>
      </c>
      <c r="J48" s="13"/>
      <c r="L48" s="86"/>
    </row>
    <row r="49" spans="1:12" s="1" customFormat="1" ht="12.75" customHeight="1" x14ac:dyDescent="0.25">
      <c r="A49" s="248" t="s">
        <v>136</v>
      </c>
      <c r="B49" s="230">
        <v>88769.247604999997</v>
      </c>
      <c r="C49" s="230">
        <v>291414.65444800002</v>
      </c>
      <c r="D49" s="192">
        <v>281890.16759299999</v>
      </c>
      <c r="E49" s="168">
        <f t="shared" si="4"/>
        <v>3.3787935692569861E-2</v>
      </c>
      <c r="F49" s="192">
        <v>1160628</v>
      </c>
      <c r="G49" s="30">
        <v>742690</v>
      </c>
      <c r="H49" s="30">
        <v>967584</v>
      </c>
      <c r="I49" s="30">
        <v>717436</v>
      </c>
      <c r="J49" s="13"/>
      <c r="L49" s="86"/>
    </row>
    <row r="50" spans="1:12" s="1" customFormat="1" ht="12.75" customHeight="1" thickBot="1" x14ac:dyDescent="0.3">
      <c r="A50" s="256" t="s">
        <v>134</v>
      </c>
      <c r="B50" s="231">
        <v>20840.565599049991</v>
      </c>
      <c r="C50" s="231">
        <v>90471.344084250028</v>
      </c>
      <c r="D50" s="227">
        <v>165673.39720384995</v>
      </c>
      <c r="E50" s="172">
        <f t="shared" si="4"/>
        <v>-0.45391749302435602</v>
      </c>
      <c r="F50" s="227">
        <v>389613</v>
      </c>
      <c r="G50" s="171">
        <v>250345</v>
      </c>
      <c r="H50" s="171">
        <v>343928</v>
      </c>
      <c r="I50" s="171">
        <v>223466</v>
      </c>
      <c r="J50" s="13"/>
      <c r="K50" s="14"/>
      <c r="L50" s="86"/>
    </row>
    <row r="51" spans="1:12" s="1" customFormat="1" ht="12.75" customHeight="1" thickTop="1" x14ac:dyDescent="0.25">
      <c r="A51" s="8" t="s">
        <v>137</v>
      </c>
      <c r="B51"/>
      <c r="C51"/>
      <c r="D51"/>
      <c r="E51"/>
      <c r="F51" s="13"/>
      <c r="G51" s="13"/>
      <c r="H51"/>
      <c r="I51"/>
    </row>
    <row r="52" spans="1:12" s="1" customFormat="1" ht="12.75" customHeight="1" x14ac:dyDescent="0.25">
      <c r="A52" s="8"/>
      <c r="B52" s="13"/>
      <c r="C52" s="13"/>
      <c r="D52" s="13"/>
      <c r="E52"/>
      <c r="F52" s="13"/>
      <c r="G52" s="13"/>
      <c r="H52"/>
      <c r="I52"/>
    </row>
    <row r="53" spans="1:12" ht="12.75" customHeight="1" thickBot="1" x14ac:dyDescent="0.3">
      <c r="A53" s="85" t="s">
        <v>138</v>
      </c>
      <c r="B53" s="82"/>
      <c r="C53" s="83"/>
      <c r="D53" s="82"/>
      <c r="E53" s="82"/>
      <c r="F53" s="79"/>
      <c r="G53" s="81"/>
      <c r="H53" s="82"/>
      <c r="I53" s="82"/>
      <c r="J53" s="24"/>
    </row>
    <row r="54" spans="1:12" ht="12.75" customHeight="1" x14ac:dyDescent="0.25">
      <c r="A54" s="177"/>
      <c r="B54" s="165" t="s">
        <v>1</v>
      </c>
      <c r="C54" s="165" t="s">
        <v>156</v>
      </c>
      <c r="D54" s="165" t="s">
        <v>156</v>
      </c>
      <c r="E54" s="178" t="s">
        <v>8</v>
      </c>
      <c r="F54" s="183"/>
      <c r="G54" s="173"/>
      <c r="H54" s="177"/>
      <c r="I54" s="177"/>
      <c r="J54" s="24"/>
    </row>
    <row r="55" spans="1:12" ht="12.75" customHeight="1" x14ac:dyDescent="0.25">
      <c r="A55" s="177"/>
      <c r="B55" s="165" t="s">
        <v>3</v>
      </c>
      <c r="C55" s="165" t="s">
        <v>4</v>
      </c>
      <c r="D55" s="165" t="s">
        <v>4</v>
      </c>
      <c r="E55" s="178" t="s">
        <v>9</v>
      </c>
      <c r="F55" s="183"/>
      <c r="G55" s="173"/>
      <c r="H55" s="177"/>
      <c r="I55" s="177"/>
      <c r="J55" s="24"/>
    </row>
    <row r="56" spans="1:12" ht="12.75" customHeight="1" thickBot="1" x14ac:dyDescent="0.3">
      <c r="A56" s="179"/>
      <c r="B56" s="166" t="s">
        <v>721</v>
      </c>
      <c r="C56" s="166" t="str">
        <f>$C$15</f>
        <v>2023</v>
      </c>
      <c r="D56" s="166">
        <f>$D$15</f>
        <v>2022</v>
      </c>
      <c r="E56" s="167" t="s">
        <v>6</v>
      </c>
      <c r="F56" s="229">
        <f>$F$15</f>
        <v>2022</v>
      </c>
      <c r="G56" s="175">
        <f>$G$15</f>
        <v>2021</v>
      </c>
      <c r="H56" s="175">
        <f>$H$15</f>
        <v>2020</v>
      </c>
      <c r="I56" s="175">
        <f>$I$15</f>
        <v>2019</v>
      </c>
      <c r="J56" s="1"/>
      <c r="L56" s="86"/>
    </row>
    <row r="57" spans="1:12" ht="12.75" customHeight="1" x14ac:dyDescent="0.25">
      <c r="A57" s="18" t="s">
        <v>139</v>
      </c>
      <c r="B57" s="30">
        <v>169845.019661</v>
      </c>
      <c r="C57" s="192">
        <v>431167.94234900002</v>
      </c>
      <c r="D57" s="192">
        <v>324296.58683599997</v>
      </c>
      <c r="E57" s="292">
        <v>106871.35551300005</v>
      </c>
      <c r="F57" s="192">
        <v>1147370</v>
      </c>
      <c r="G57" s="192">
        <v>1085163</v>
      </c>
      <c r="H57" s="192">
        <v>1358203</v>
      </c>
      <c r="I57" s="192">
        <v>1367130</v>
      </c>
      <c r="J57" s="13"/>
      <c r="L57" s="86"/>
    </row>
    <row r="58" spans="1:12" ht="12.75" customHeight="1" x14ac:dyDescent="0.25">
      <c r="A58" s="18" t="s">
        <v>140</v>
      </c>
      <c r="B58" s="30">
        <v>198209.40741300001</v>
      </c>
      <c r="C58" s="192">
        <v>514303.44432800001</v>
      </c>
      <c r="D58" s="192">
        <v>370127.86485200003</v>
      </c>
      <c r="E58" s="292">
        <v>144175.57947599998</v>
      </c>
      <c r="F58" s="192">
        <v>1302704</v>
      </c>
      <c r="G58" s="192">
        <v>1245133</v>
      </c>
      <c r="H58" s="192">
        <v>1406571</v>
      </c>
      <c r="I58" s="192">
        <v>1389324</v>
      </c>
      <c r="J58" s="13"/>
      <c r="L58" s="86"/>
    </row>
    <row r="59" spans="1:12" ht="12.75" customHeight="1" thickBot="1" x14ac:dyDescent="0.3">
      <c r="A59" s="184" t="s">
        <v>12</v>
      </c>
      <c r="B59" s="176">
        <v>-28364.38775200001</v>
      </c>
      <c r="C59" s="228">
        <v>-83135.501978999993</v>
      </c>
      <c r="D59" s="228">
        <v>-45831.278016000055</v>
      </c>
      <c r="E59" s="228">
        <v>-37304.223962999939</v>
      </c>
      <c r="F59" s="228">
        <v>-155334</v>
      </c>
      <c r="G59" s="228">
        <v>-159970</v>
      </c>
      <c r="H59" s="228">
        <v>-48367</v>
      </c>
      <c r="I59" s="228">
        <v>-22194</v>
      </c>
      <c r="J59" s="26"/>
      <c r="L59" s="86"/>
    </row>
    <row r="60" spans="1:12" ht="12.75" customHeight="1" thickTop="1" x14ac:dyDescent="0.25">
      <c r="A60" s="9" t="s">
        <v>159</v>
      </c>
      <c r="B60" s="25"/>
      <c r="C60" s="25"/>
      <c r="D60" s="25"/>
      <c r="E60" s="25"/>
      <c r="F60" s="1"/>
      <c r="G60" s="13"/>
      <c r="H60" s="25"/>
      <c r="I60" s="25"/>
      <c r="J60" s="24"/>
    </row>
    <row r="61" spans="1:12" ht="12.75" customHeight="1" x14ac:dyDescent="0.25">
      <c r="A61" s="1" t="str">
        <f>"Market Profile - "&amp; TEXT($H$3,"MMM")&amp;" "&amp;TEXT($H$3,"YYYY")</f>
        <v>Market Profile - Feb 2023</v>
      </c>
      <c r="B61" s="13"/>
      <c r="C61" s="13"/>
      <c r="D61" s="13"/>
      <c r="F61" s="87"/>
      <c r="G61" s="87"/>
      <c r="H61" s="87"/>
      <c r="I61" s="13"/>
    </row>
    <row r="62" spans="1:12" x14ac:dyDescent="0.25">
      <c r="B62" s="16"/>
      <c r="F62" s="21"/>
      <c r="G62" s="13"/>
    </row>
    <row r="63" spans="1:12" ht="13.8" thickBot="1" x14ac:dyDescent="0.3">
      <c r="A63" s="85" t="s">
        <v>141</v>
      </c>
      <c r="B63" s="80"/>
      <c r="C63" s="80"/>
      <c r="D63" s="80"/>
      <c r="E63" s="80"/>
      <c r="F63" s="79"/>
      <c r="G63" s="81"/>
      <c r="H63" s="80"/>
      <c r="I63" s="80"/>
    </row>
    <row r="64" spans="1:12" ht="13.8" x14ac:dyDescent="0.25">
      <c r="A64" s="177"/>
      <c r="B64" s="165" t="s">
        <v>1</v>
      </c>
      <c r="C64" s="165" t="s">
        <v>156</v>
      </c>
      <c r="D64" s="165" t="s">
        <v>156</v>
      </c>
      <c r="E64" s="178" t="s">
        <v>13</v>
      </c>
      <c r="F64" s="183"/>
      <c r="G64" s="173"/>
      <c r="H64" s="177"/>
      <c r="I64" s="177"/>
    </row>
    <row r="65" spans="1:9" ht="13.8" x14ac:dyDescent="0.25">
      <c r="A65" s="177"/>
      <c r="B65" s="165" t="s">
        <v>3</v>
      </c>
      <c r="C65" s="165" t="s">
        <v>4</v>
      </c>
      <c r="D65" s="165" t="s">
        <v>4</v>
      </c>
      <c r="E65" s="178" t="s">
        <v>9</v>
      </c>
      <c r="F65" s="183"/>
      <c r="G65" s="173"/>
      <c r="H65" s="177"/>
      <c r="I65" s="177"/>
    </row>
    <row r="66" spans="1:9" ht="14.4" thickBot="1" x14ac:dyDescent="0.3">
      <c r="A66" s="179"/>
      <c r="B66" s="166" t="s">
        <v>721</v>
      </c>
      <c r="C66" s="166" t="str">
        <f>TEXT($H$3,"YYYY")</f>
        <v>2023</v>
      </c>
      <c r="D66" s="166">
        <f>TEXT($H$3,"YYYY")-1</f>
        <v>2022</v>
      </c>
      <c r="E66" s="167" t="s">
        <v>6</v>
      </c>
      <c r="F66" s="167">
        <f>$F$15</f>
        <v>2022</v>
      </c>
      <c r="G66" s="175">
        <f>$G$15</f>
        <v>2021</v>
      </c>
      <c r="H66" s="175">
        <f>$H$15</f>
        <v>2020</v>
      </c>
      <c r="I66" s="175">
        <f>$I$15</f>
        <v>2019</v>
      </c>
    </row>
    <row r="67" spans="1:9" ht="13.8" x14ac:dyDescent="0.25">
      <c r="A67" s="169" t="s">
        <v>14</v>
      </c>
      <c r="B67" s="18"/>
      <c r="C67" s="18"/>
      <c r="D67" s="225"/>
      <c r="E67" s="18"/>
      <c r="F67" s="225"/>
      <c r="G67" s="18"/>
      <c r="H67" s="18"/>
      <c r="I67" s="18"/>
    </row>
    <row r="68" spans="1:9" ht="13.8" x14ac:dyDescent="0.25">
      <c r="A68" s="18" t="s">
        <v>106</v>
      </c>
      <c r="B68" s="123">
        <v>514</v>
      </c>
      <c r="C68" s="30">
        <v>3435</v>
      </c>
      <c r="D68" s="192">
        <v>3167</v>
      </c>
      <c r="E68" s="168">
        <f t="shared" ref="E68:E71" si="5">IFERROR(IF(OR(AND(D68="",C68=""),AND(D68=0,C68=0)),"",
IF(OR(D68="",D68=0),1,
IF(OR(D68&lt;&gt;"",D68&lt;&gt;0),(C68-D68)/ABS(D68)))),-1)</f>
        <v>8.4622671297758134E-2</v>
      </c>
      <c r="F68" s="192">
        <v>14679</v>
      </c>
      <c r="G68" s="30">
        <v>11900</v>
      </c>
      <c r="H68" s="30">
        <v>14968</v>
      </c>
      <c r="I68" s="30">
        <v>12780</v>
      </c>
    </row>
    <row r="69" spans="1:9" ht="13.8" x14ac:dyDescent="0.25">
      <c r="A69" s="18" t="s">
        <v>129</v>
      </c>
      <c r="B69" s="123">
        <v>692232</v>
      </c>
      <c r="C69" s="30">
        <v>3969794</v>
      </c>
      <c r="D69" s="192">
        <v>2936193</v>
      </c>
      <c r="E69" s="168">
        <f t="shared" si="5"/>
        <v>0.35202079699801753</v>
      </c>
      <c r="F69" s="192">
        <v>13723715</v>
      </c>
      <c r="G69" s="30">
        <v>12028332</v>
      </c>
      <c r="H69" s="30">
        <v>12515509</v>
      </c>
      <c r="I69" s="30">
        <v>10461871</v>
      </c>
    </row>
    <row r="70" spans="1:9" ht="13.8" x14ac:dyDescent="0.25">
      <c r="A70" s="18" t="s">
        <v>108</v>
      </c>
      <c r="B70" s="123">
        <v>58322.985161999997</v>
      </c>
      <c r="C70" s="30">
        <v>371700.25198552001</v>
      </c>
      <c r="D70" s="192">
        <v>299485</v>
      </c>
      <c r="E70" s="168">
        <f t="shared" si="5"/>
        <v>0.24113144893907879</v>
      </c>
      <c r="F70" s="192">
        <v>1315679</v>
      </c>
      <c r="G70" s="30">
        <v>1205728</v>
      </c>
      <c r="H70" s="30">
        <v>1264935</v>
      </c>
      <c r="I70" s="30">
        <v>1158376</v>
      </c>
    </row>
    <row r="71" spans="1:9" ht="13.8" x14ac:dyDescent="0.25">
      <c r="A71" s="18" t="s">
        <v>128</v>
      </c>
      <c r="B71" s="123">
        <v>1337401</v>
      </c>
      <c r="C71" s="30">
        <v>1337401</v>
      </c>
      <c r="D71" s="192">
        <v>1116217</v>
      </c>
      <c r="E71" s="168">
        <f t="shared" si="5"/>
        <v>0.19815501824466031</v>
      </c>
      <c r="F71" s="192">
        <v>1443210</v>
      </c>
      <c r="G71" s="30">
        <v>1071034</v>
      </c>
      <c r="H71" s="30">
        <v>969112</v>
      </c>
      <c r="I71" s="30">
        <v>947574</v>
      </c>
    </row>
    <row r="72" spans="1:9" ht="13.8" x14ac:dyDescent="0.25">
      <c r="A72" s="18"/>
      <c r="B72" s="123"/>
      <c r="C72" s="30"/>
      <c r="D72" s="192"/>
      <c r="E72" s="18"/>
      <c r="F72" s="192"/>
      <c r="G72" s="30"/>
      <c r="H72" s="30"/>
      <c r="I72" s="30"/>
    </row>
    <row r="73" spans="1:9" ht="13.8" x14ac:dyDescent="0.25">
      <c r="A73" s="169" t="s">
        <v>15</v>
      </c>
      <c r="B73" s="123"/>
      <c r="C73" s="30"/>
      <c r="D73" s="192"/>
      <c r="E73" s="18"/>
      <c r="F73" s="192"/>
      <c r="G73" s="30"/>
      <c r="H73" s="30"/>
      <c r="I73" s="30"/>
    </row>
    <row r="74" spans="1:9" ht="13.8" x14ac:dyDescent="0.25">
      <c r="A74" s="18" t="s">
        <v>106</v>
      </c>
      <c r="B74" s="123">
        <v>0</v>
      </c>
      <c r="C74" s="123">
        <v>248</v>
      </c>
      <c r="D74" s="230">
        <v>247</v>
      </c>
      <c r="E74" s="168">
        <f t="shared" ref="E74:E77" si="6">IFERROR(IF(OR(AND(D74="",C74=""),AND(D74=0,C74=0)),"",
IF(OR(D74="",D74=0),1,
IF(OR(D74&lt;&gt;"",D74&lt;&gt;0),(C74-D74)/ABS(D74)))),-1)</f>
        <v>4.048582995951417E-3</v>
      </c>
      <c r="F74" s="230">
        <v>1125</v>
      </c>
      <c r="G74" s="88">
        <v>1134</v>
      </c>
      <c r="H74" s="88">
        <v>1774</v>
      </c>
      <c r="I74" s="88">
        <v>1550</v>
      </c>
    </row>
    <row r="75" spans="1:9" ht="13.8" x14ac:dyDescent="0.25">
      <c r="A75" s="18" t="s">
        <v>129</v>
      </c>
      <c r="B75" s="123">
        <v>0</v>
      </c>
      <c r="C75" s="123">
        <v>113321</v>
      </c>
      <c r="D75" s="230">
        <v>165828</v>
      </c>
      <c r="E75" s="168">
        <f t="shared" si="6"/>
        <v>-0.31663530887425523</v>
      </c>
      <c r="F75" s="230">
        <v>655620</v>
      </c>
      <c r="G75" s="88">
        <v>604424</v>
      </c>
      <c r="H75" s="88">
        <v>803665</v>
      </c>
      <c r="I75" s="88">
        <v>961911</v>
      </c>
    </row>
    <row r="76" spans="1:9" ht="13.8" x14ac:dyDescent="0.25">
      <c r="A76" s="18" t="s">
        <v>172</v>
      </c>
      <c r="B76" s="123">
        <v>0</v>
      </c>
      <c r="C76" s="123">
        <v>182.4792435</v>
      </c>
      <c r="D76" s="230">
        <v>290</v>
      </c>
      <c r="E76" s="168">
        <f t="shared" si="6"/>
        <v>-0.37076122931034483</v>
      </c>
      <c r="F76" s="230">
        <v>1111</v>
      </c>
      <c r="G76" s="88">
        <v>993</v>
      </c>
      <c r="H76" s="88">
        <v>1574</v>
      </c>
      <c r="I76" s="88">
        <v>93866</v>
      </c>
    </row>
    <row r="77" spans="1:9" ht="14.4" thickBot="1" x14ac:dyDescent="0.3">
      <c r="A77" s="170" t="s">
        <v>128</v>
      </c>
      <c r="B77" s="89">
        <v>124777</v>
      </c>
      <c r="C77" s="89">
        <v>124777</v>
      </c>
      <c r="D77" s="231">
        <v>154784</v>
      </c>
      <c r="E77" s="172">
        <f t="shared" si="6"/>
        <v>-0.19386370684308454</v>
      </c>
      <c r="F77" s="231">
        <v>131744</v>
      </c>
      <c r="G77" s="89">
        <v>126584</v>
      </c>
      <c r="H77" s="89">
        <v>155447</v>
      </c>
      <c r="I77" s="89">
        <v>275198</v>
      </c>
    </row>
    <row r="78" spans="1:9" ht="13.8" thickTop="1" x14ac:dyDescent="0.25">
      <c r="A78" s="9" t="s">
        <v>173</v>
      </c>
      <c r="B78" s="3"/>
      <c r="C78" s="13"/>
      <c r="D78" s="13"/>
      <c r="F78" s="21"/>
      <c r="G78" s="13"/>
      <c r="H78" s="13"/>
      <c r="I78" s="13"/>
    </row>
    <row r="79" spans="1:9" x14ac:dyDescent="0.25">
      <c r="A79" s="9" t="s">
        <v>174</v>
      </c>
      <c r="B79" s="3"/>
      <c r="C79" s="13"/>
      <c r="D79" s="13"/>
      <c r="F79" s="21"/>
      <c r="G79" s="13"/>
      <c r="H79" s="13"/>
      <c r="I79" s="13"/>
    </row>
    <row r="80" spans="1:9" x14ac:dyDescent="0.25">
      <c r="A80" s="27"/>
      <c r="B80" s="16"/>
      <c r="F80" s="21"/>
      <c r="G80" s="13"/>
    </row>
    <row r="81" spans="1:9" ht="13.8" thickBot="1" x14ac:dyDescent="0.3">
      <c r="A81" s="85" t="s">
        <v>144</v>
      </c>
      <c r="B81" s="80"/>
      <c r="C81" s="80"/>
      <c r="D81" s="80"/>
      <c r="E81" s="80"/>
      <c r="F81" s="81"/>
      <c r="G81" s="81"/>
      <c r="H81" s="80"/>
      <c r="I81" s="80"/>
    </row>
    <row r="82" spans="1:9" ht="13.8" x14ac:dyDescent="0.25">
      <c r="A82" s="177"/>
      <c r="B82" s="165" t="s">
        <v>1</v>
      </c>
      <c r="C82" s="165" t="s">
        <v>156</v>
      </c>
      <c r="D82" s="165" t="s">
        <v>156</v>
      </c>
      <c r="E82" s="178" t="s">
        <v>13</v>
      </c>
      <c r="F82" s="183"/>
      <c r="G82" s="173"/>
      <c r="H82" s="177"/>
      <c r="I82" s="177"/>
    </row>
    <row r="83" spans="1:9" ht="13.8" x14ac:dyDescent="0.25">
      <c r="A83" s="177"/>
      <c r="B83" s="165" t="s">
        <v>3</v>
      </c>
      <c r="C83" s="165" t="s">
        <v>4</v>
      </c>
      <c r="D83" s="165" t="s">
        <v>4</v>
      </c>
      <c r="E83" s="178" t="s">
        <v>9</v>
      </c>
      <c r="F83" s="183"/>
      <c r="G83" s="173"/>
      <c r="H83" s="177"/>
      <c r="I83" s="177"/>
    </row>
    <row r="84" spans="1:9" ht="14.4" thickBot="1" x14ac:dyDescent="0.3">
      <c r="A84" s="179"/>
      <c r="B84" s="166" t="s">
        <v>721</v>
      </c>
      <c r="C84" s="166" t="str">
        <f>TEXT($H$3,"YYYY")</f>
        <v>2023</v>
      </c>
      <c r="D84" s="166">
        <f>TEXT($H$3,"YYYY")-1</f>
        <v>2022</v>
      </c>
      <c r="E84" s="167" t="s">
        <v>6</v>
      </c>
      <c r="F84" s="167">
        <f>TEXT($H$3,"YYYY")-1</f>
        <v>2022</v>
      </c>
      <c r="G84" s="175">
        <f>TEXT($H$3,"YYYY")-2</f>
        <v>2021</v>
      </c>
      <c r="H84" s="175">
        <f>TEXT($H$3,"YYYY")-3</f>
        <v>2020</v>
      </c>
      <c r="I84" s="175">
        <f>TEXT($H$3,"YYYY")-4</f>
        <v>2019</v>
      </c>
    </row>
    <row r="85" spans="1:9" ht="13.8" x14ac:dyDescent="0.25">
      <c r="A85" s="169" t="s">
        <v>14</v>
      </c>
      <c r="B85" s="187"/>
      <c r="C85" s="187"/>
      <c r="D85" s="187"/>
      <c r="E85" s="185"/>
      <c r="F85" s="232"/>
      <c r="G85" s="188"/>
      <c r="H85" s="188"/>
      <c r="I85" s="188"/>
    </row>
    <row r="86" spans="1:9" ht="13.8" x14ac:dyDescent="0.25">
      <c r="A86" s="18" t="s">
        <v>106</v>
      </c>
      <c r="B86" s="30">
        <v>46508</v>
      </c>
      <c r="C86" s="30">
        <v>147459</v>
      </c>
      <c r="D86" s="192">
        <v>121688</v>
      </c>
      <c r="E86" s="168">
        <f>IFERROR(IF(OR(AND(D86="",C86=""),AND(D86=0,C86=0)),"",
IF(OR(D86="",D86=0),1,
IF(OR(D86&lt;&gt;"",D86&lt;&gt;0),(C86-D86)/ABS(D86)))),-1)</f>
        <v>0.21177930445072646</v>
      </c>
      <c r="F86" s="192">
        <v>538018</v>
      </c>
      <c r="G86" s="30">
        <v>456788</v>
      </c>
      <c r="H86" s="30">
        <v>479225</v>
      </c>
      <c r="I86" s="30">
        <v>436351</v>
      </c>
    </row>
    <row r="87" spans="1:9" ht="13.8" x14ac:dyDescent="0.25">
      <c r="A87" s="18" t="s">
        <v>127</v>
      </c>
      <c r="B87" s="30">
        <v>236.34399999999999</v>
      </c>
      <c r="C87" s="30">
        <v>750750</v>
      </c>
      <c r="D87" s="192">
        <v>786175</v>
      </c>
      <c r="E87" s="168">
        <f t="shared" ref="E87:E89" si="7">IFERROR(IF(OR(AND(D87="",C87=""),AND(D87=0,C87=0)),"",
IF(OR(D87="",D87=0),1,
IF(OR(D87&lt;&gt;"",D87&lt;&gt;0),(C87-D87)/ABS(D87)))),-1)</f>
        <v>-4.505994212484498E-2</v>
      </c>
      <c r="F87" s="192">
        <v>3344958</v>
      </c>
      <c r="G87" s="30">
        <v>3313674</v>
      </c>
      <c r="H87" s="30">
        <v>3219382</v>
      </c>
      <c r="I87" s="30">
        <v>3206466</v>
      </c>
    </row>
    <row r="88" spans="1:9" ht="13.8" x14ac:dyDescent="0.25">
      <c r="A88" s="18" t="s">
        <v>108</v>
      </c>
      <c r="B88" s="30">
        <v>94686.565673999998</v>
      </c>
      <c r="C88" s="30">
        <v>319448.29704956303</v>
      </c>
      <c r="D88" s="192">
        <v>296574</v>
      </c>
      <c r="E88" s="168">
        <f t="shared" si="7"/>
        <v>7.7128463889494792E-2</v>
      </c>
      <c r="F88" s="192">
        <v>1458962</v>
      </c>
      <c r="G88" s="30">
        <v>1103552</v>
      </c>
      <c r="H88" s="30">
        <v>912482</v>
      </c>
      <c r="I88" s="30">
        <v>805011</v>
      </c>
    </row>
    <row r="89" spans="1:9" ht="13.8" x14ac:dyDescent="0.25">
      <c r="A89" s="18" t="s">
        <v>128</v>
      </c>
      <c r="B89" s="30">
        <v>101656</v>
      </c>
      <c r="C89" s="30">
        <v>101656</v>
      </c>
      <c r="D89" s="192">
        <v>98987</v>
      </c>
      <c r="E89" s="168">
        <f t="shared" si="7"/>
        <v>2.6963136573489449E-2</v>
      </c>
      <c r="F89" s="192">
        <v>99461</v>
      </c>
      <c r="G89" s="30">
        <v>126020</v>
      </c>
      <c r="H89" s="30">
        <v>125413</v>
      </c>
      <c r="I89" s="30">
        <v>114681</v>
      </c>
    </row>
    <row r="90" spans="1:9" ht="13.8" x14ac:dyDescent="0.25">
      <c r="A90" s="18"/>
      <c r="B90" s="30"/>
      <c r="C90" s="30"/>
      <c r="D90" s="192"/>
      <c r="E90" s="18"/>
      <c r="F90" s="192"/>
      <c r="G90" s="30"/>
      <c r="H90" s="30"/>
      <c r="I90" s="30"/>
    </row>
    <row r="91" spans="1:9" ht="13.8" x14ac:dyDescent="0.25">
      <c r="A91" s="169" t="s">
        <v>15</v>
      </c>
      <c r="C91" s="30"/>
      <c r="D91" s="192"/>
      <c r="E91" s="18"/>
      <c r="F91" s="192"/>
      <c r="G91" s="30"/>
      <c r="H91" s="30"/>
      <c r="I91" s="30"/>
    </row>
    <row r="92" spans="1:9" ht="13.8" x14ac:dyDescent="0.25">
      <c r="A92" s="18" t="s">
        <v>106</v>
      </c>
      <c r="B92" s="30">
        <v>1127</v>
      </c>
      <c r="C92" s="30">
        <v>4102</v>
      </c>
      <c r="D92" s="192">
        <v>5944</v>
      </c>
      <c r="E92" s="168">
        <f>IFERROR(IF(OR(AND(D92="",C92=""),AND(D92=0,C92=0)),"",
IF(OR(D92="",D92=0),1,
IF(OR(D92&lt;&gt;"",D92&lt;&gt;0),(C92-D92)/ABS(D92)))),-1)</f>
        <v>-0.30989232839838493</v>
      </c>
      <c r="F92" s="192">
        <v>20195</v>
      </c>
      <c r="G92" s="30">
        <v>20475</v>
      </c>
      <c r="H92" s="30">
        <v>21151</v>
      </c>
      <c r="I92" s="30">
        <v>27189</v>
      </c>
    </row>
    <row r="93" spans="1:9" ht="13.8" x14ac:dyDescent="0.25">
      <c r="A93" s="18" t="s">
        <v>127</v>
      </c>
      <c r="B93" s="258">
        <v>16.923999999999999</v>
      </c>
      <c r="C93" s="30">
        <v>48235</v>
      </c>
      <c r="D93" s="192">
        <v>88441</v>
      </c>
      <c r="E93" s="168">
        <f t="shared" ref="E93:E94" si="8">IFERROR(IF(OR(AND(D93="",C93=""),AND(D93=0,C93=0)),"",
IF(OR(D93="",D93=0),1,
IF(OR(D93&lt;&gt;"",D93&lt;&gt;0),(C93-D93)/ABS(D93)))),-1)</f>
        <v>-0.45460815685032963</v>
      </c>
      <c r="F93" s="192">
        <v>281604</v>
      </c>
      <c r="G93" s="30">
        <v>246067</v>
      </c>
      <c r="H93" s="30">
        <v>276216</v>
      </c>
      <c r="I93" s="30">
        <v>304220</v>
      </c>
    </row>
    <row r="94" spans="1:9" ht="13.8" x14ac:dyDescent="0.25">
      <c r="A94" s="18" t="s">
        <v>108</v>
      </c>
      <c r="B94" s="30">
        <v>201.212739</v>
      </c>
      <c r="C94" s="30">
        <v>527.42956017999995</v>
      </c>
      <c r="D94" s="192">
        <v>1878</v>
      </c>
      <c r="E94" s="168">
        <f t="shared" si="8"/>
        <v>-0.71915358882854108</v>
      </c>
      <c r="F94" s="192">
        <v>5315</v>
      </c>
      <c r="G94" s="30">
        <v>4283</v>
      </c>
      <c r="H94" s="30">
        <v>2849</v>
      </c>
      <c r="I94" s="30">
        <v>4720</v>
      </c>
    </row>
    <row r="95" spans="1:9" ht="13.8" x14ac:dyDescent="0.25">
      <c r="A95" s="18" t="s">
        <v>128</v>
      </c>
      <c r="B95" s="30">
        <v>34645</v>
      </c>
      <c r="C95" s="30">
        <v>34645</v>
      </c>
      <c r="D95" s="192">
        <v>38140</v>
      </c>
      <c r="E95" s="168">
        <f>IFERROR(IF(OR(AND(D95="",C95=""),AND(D95=0,C95=0)),"",
IF(OR(D95="",D95=0),1,
IF(OR(D95&lt;&gt;"",D95&lt;&gt;0),(C95-D95)/ABS(D95)))),-1)</f>
        <v>-9.1636077608809652E-2</v>
      </c>
      <c r="F95" s="192">
        <v>49753</v>
      </c>
      <c r="G95" s="30">
        <v>26240</v>
      </c>
      <c r="H95" s="30">
        <v>48256</v>
      </c>
      <c r="I95" s="30">
        <v>43126</v>
      </c>
    </row>
    <row r="96" spans="1:9" ht="12.75" customHeight="1" x14ac:dyDescent="0.25">
      <c r="B96" s="3"/>
      <c r="D96" s="236"/>
      <c r="F96" s="270" t="s">
        <v>176</v>
      </c>
      <c r="G96" s="270"/>
      <c r="H96" s="270"/>
      <c r="I96" s="87"/>
    </row>
    <row r="97" spans="1:9" ht="12.75" customHeight="1" x14ac:dyDescent="0.25">
      <c r="B97" s="3"/>
      <c r="D97" s="237"/>
      <c r="F97" s="270"/>
      <c r="G97" s="270"/>
      <c r="H97" s="270"/>
      <c r="I97" s="87"/>
    </row>
    <row r="98" spans="1:9" ht="13.8" thickBot="1" x14ac:dyDescent="0.3">
      <c r="A98" s="85" t="s">
        <v>109</v>
      </c>
      <c r="B98" s="80"/>
      <c r="C98" s="79"/>
      <c r="D98" s="80"/>
      <c r="E98" s="80"/>
      <c r="F98" s="79"/>
      <c r="G98" s="80"/>
      <c r="H98" s="79"/>
      <c r="I98" s="79"/>
    </row>
    <row r="99" spans="1:9" ht="13.8" x14ac:dyDescent="0.25">
      <c r="A99" s="183"/>
      <c r="B99" s="128" t="s">
        <v>149</v>
      </c>
      <c r="C99" s="128"/>
      <c r="D99" s="124"/>
      <c r="E99" s="128"/>
      <c r="F99" s="128"/>
      <c r="G99" s="128" t="s">
        <v>150</v>
      </c>
      <c r="H99" s="128"/>
      <c r="I99" s="128"/>
    </row>
    <row r="100" spans="1:9" ht="14.4" thickBot="1" x14ac:dyDescent="0.3">
      <c r="A100" s="175"/>
      <c r="B100" s="166" t="s">
        <v>721</v>
      </c>
      <c r="C100" s="166" t="s">
        <v>720</v>
      </c>
      <c r="D100" s="167" t="s">
        <v>110</v>
      </c>
      <c r="E100" s="166"/>
      <c r="F100" s="166"/>
      <c r="G100" s="166" t="s">
        <v>721</v>
      </c>
      <c r="H100" s="166" t="s">
        <v>720</v>
      </c>
      <c r="I100" s="167" t="s">
        <v>110</v>
      </c>
    </row>
    <row r="101" spans="1:9" ht="13.8" x14ac:dyDescent="0.25">
      <c r="A101" s="18" t="s">
        <v>111</v>
      </c>
      <c r="B101" s="192">
        <v>289080.39512391912</v>
      </c>
      <c r="C101" s="192">
        <v>205717.63881519801</v>
      </c>
      <c r="D101" s="117">
        <f>((B101/C101)-1)</f>
        <v>0.40522901579484016</v>
      </c>
      <c r="E101" s="192"/>
      <c r="F101" s="192"/>
      <c r="G101" s="192">
        <v>257258.39626312</v>
      </c>
      <c r="H101" s="192">
        <v>172937.05255689501</v>
      </c>
      <c r="I101" s="126">
        <f>((G101/H101)-1)</f>
        <v>0.48758402239152243</v>
      </c>
    </row>
    <row r="102" spans="1:9" ht="13.8" x14ac:dyDescent="0.25">
      <c r="A102" s="18" t="s">
        <v>112</v>
      </c>
      <c r="B102" s="192">
        <v>278666.51839627238</v>
      </c>
      <c r="C102" s="192">
        <v>193701.71514550471</v>
      </c>
      <c r="D102" s="126">
        <f t="shared" ref="D102:D104" si="9">((B102/C102)-1)</f>
        <v>0.43863733053134757</v>
      </c>
      <c r="E102" s="192"/>
      <c r="F102" s="192"/>
      <c r="G102" s="192">
        <v>255304.97110311998</v>
      </c>
      <c r="H102" s="192">
        <v>173557.13797870002</v>
      </c>
      <c r="I102" s="126">
        <f t="shared" ref="I102:I104" si="10">((G102/H102)-1)</f>
        <v>0.47101395008283986</v>
      </c>
    </row>
    <row r="103" spans="1:9" ht="13.8" x14ac:dyDescent="0.25">
      <c r="A103" s="18" t="s">
        <v>113</v>
      </c>
      <c r="B103" s="192">
        <v>321350</v>
      </c>
      <c r="C103" s="192">
        <v>238364.13891386619</v>
      </c>
      <c r="D103" s="126">
        <f t="shared" si="9"/>
        <v>0.34814742462632386</v>
      </c>
      <c r="E103" s="192"/>
      <c r="F103" s="192"/>
      <c r="G103" s="192">
        <v>300541.57764724997</v>
      </c>
      <c r="H103" s="192">
        <v>222649.72689990999</v>
      </c>
      <c r="I103" s="126">
        <f t="shared" si="10"/>
        <v>0.34984031569172092</v>
      </c>
    </row>
    <row r="104" spans="1:9" ht="13.8" x14ac:dyDescent="0.25">
      <c r="A104" s="18" t="s">
        <v>114</v>
      </c>
      <c r="B104" s="192">
        <v>331764</v>
      </c>
      <c r="C104" s="192">
        <v>250380.06258355945</v>
      </c>
      <c r="D104" s="126">
        <f t="shared" si="9"/>
        <v>0.32504160505703306</v>
      </c>
      <c r="E104" s="192"/>
      <c r="F104" s="192"/>
      <c r="G104" s="192">
        <v>302495.00280725001</v>
      </c>
      <c r="H104" s="192">
        <v>222029.64147810498</v>
      </c>
      <c r="I104" s="126">
        <f t="shared" si="10"/>
        <v>0.3624081937594803</v>
      </c>
    </row>
    <row r="105" spans="1:9" ht="13.8" x14ac:dyDescent="0.25">
      <c r="A105" s="18"/>
      <c r="B105" s="30"/>
      <c r="C105" s="30"/>
      <c r="D105" s="18"/>
      <c r="E105" s="30"/>
      <c r="F105" s="30"/>
      <c r="G105" s="18"/>
      <c r="H105" s="18"/>
      <c r="I105" s="18"/>
    </row>
    <row r="106" spans="1:9" ht="14.4" thickBot="1" x14ac:dyDescent="0.3">
      <c r="A106" s="163" t="s">
        <v>115</v>
      </c>
      <c r="B106" s="164"/>
      <c r="C106" s="164"/>
      <c r="D106" s="164"/>
      <c r="E106" s="164"/>
      <c r="F106" s="164"/>
      <c r="G106" s="164"/>
      <c r="H106" s="163"/>
      <c r="I106" s="163"/>
    </row>
    <row r="107" spans="1:9" ht="14.4" thickBot="1" x14ac:dyDescent="0.3">
      <c r="A107" s="175"/>
      <c r="B107" s="167" t="s">
        <v>116</v>
      </c>
      <c r="C107" s="167" t="s">
        <v>4</v>
      </c>
      <c r="D107" s="273"/>
      <c r="E107" s="273"/>
      <c r="F107" s="167"/>
      <c r="G107" s="226" t="s">
        <v>117</v>
      </c>
      <c r="H107" s="226"/>
      <c r="I107" s="167" t="s">
        <v>28</v>
      </c>
    </row>
    <row r="108" spans="1:9" ht="13.8" x14ac:dyDescent="0.25">
      <c r="A108" s="181"/>
      <c r="B108" s="233"/>
      <c r="C108" s="233"/>
      <c r="D108" s="233"/>
      <c r="E108" s="233"/>
      <c r="F108" s="233"/>
      <c r="G108" s="233"/>
      <c r="H108" s="234"/>
      <c r="I108" s="233"/>
    </row>
    <row r="109" spans="1:9" ht="13.8" x14ac:dyDescent="0.25">
      <c r="A109" s="248" t="s">
        <v>106</v>
      </c>
      <c r="B109" s="249">
        <v>920270</v>
      </c>
      <c r="C109" s="250">
        <v>44425</v>
      </c>
      <c r="D109" s="274"/>
      <c r="E109" s="274"/>
      <c r="F109" s="250"/>
      <c r="G109" s="192">
        <v>13110584</v>
      </c>
      <c r="H109" s="192"/>
      <c r="I109" s="251" t="s">
        <v>718</v>
      </c>
    </row>
    <row r="110" spans="1:9" ht="13.8" x14ac:dyDescent="0.25">
      <c r="A110" s="248" t="s">
        <v>489</v>
      </c>
      <c r="B110" s="249">
        <v>1762606</v>
      </c>
      <c r="C110" s="250">
        <v>43439</v>
      </c>
      <c r="D110" s="274"/>
      <c r="E110" s="274"/>
      <c r="F110" s="250"/>
      <c r="G110" s="192">
        <v>14192736</v>
      </c>
      <c r="H110" s="192"/>
      <c r="I110" s="252" t="s">
        <v>718</v>
      </c>
    </row>
    <row r="111" spans="1:9" ht="13.8" x14ac:dyDescent="0.25">
      <c r="A111" s="248" t="s">
        <v>488</v>
      </c>
      <c r="B111" s="249">
        <v>155410</v>
      </c>
      <c r="C111" s="250">
        <v>44425</v>
      </c>
      <c r="D111" s="274"/>
      <c r="E111" s="274"/>
      <c r="F111" s="250"/>
      <c r="G111" s="192">
        <v>774899</v>
      </c>
      <c r="H111" s="192"/>
      <c r="I111" s="252" t="s">
        <v>718</v>
      </c>
    </row>
    <row r="112" spans="1:9" ht="13.8" x14ac:dyDescent="0.25">
      <c r="A112" s="248" t="s">
        <v>464</v>
      </c>
      <c r="B112" s="253">
        <v>23.17</v>
      </c>
      <c r="C112" s="250">
        <v>44592</v>
      </c>
      <c r="D112" s="249"/>
      <c r="E112" s="252"/>
      <c r="F112" s="249"/>
      <c r="G112" s="252"/>
      <c r="H112" s="248"/>
      <c r="I112" s="248"/>
    </row>
    <row r="113" spans="1:11" ht="13.8" thickBot="1" x14ac:dyDescent="0.3">
      <c r="A113" s="235"/>
      <c r="B113" s="235"/>
      <c r="C113" s="235"/>
      <c r="D113" s="235"/>
      <c r="E113" s="235"/>
      <c r="F113" s="235"/>
      <c r="G113" s="235"/>
      <c r="H113" s="235"/>
      <c r="I113" s="235"/>
    </row>
    <row r="114" spans="1:11" ht="13.8" thickTop="1" x14ac:dyDescent="0.25"/>
    <row r="122" spans="1:11" ht="12.75" customHeight="1" x14ac:dyDescent="0.25">
      <c r="A122" s="1" t="s">
        <v>722</v>
      </c>
      <c r="G122" s="87"/>
      <c r="H122" s="87"/>
    </row>
    <row r="123" spans="1:11" ht="12.75" customHeight="1" x14ac:dyDescent="0.25">
      <c r="F123" s="270" t="s">
        <v>176</v>
      </c>
      <c r="G123" s="270"/>
      <c r="H123" s="270"/>
    </row>
    <row r="124" spans="1:11" x14ac:dyDescent="0.25">
      <c r="F124" s="270"/>
      <c r="G124" s="270"/>
      <c r="H124" s="270"/>
    </row>
    <row r="125" spans="1:11" x14ac:dyDescent="0.25">
      <c r="K125" s="72"/>
    </row>
    <row r="126" spans="1:11" ht="13.8" thickBot="1" x14ac:dyDescent="0.3">
      <c r="A126" s="79" t="s">
        <v>723</v>
      </c>
      <c r="B126" s="84"/>
      <c r="C126" s="84"/>
      <c r="D126" s="84"/>
      <c r="E126" s="84"/>
      <c r="F126" s="84"/>
      <c r="G126" s="84"/>
      <c r="H126" s="84"/>
      <c r="I126" s="84"/>
      <c r="K126" s="72"/>
    </row>
    <row r="127" spans="1:11" ht="13.8" x14ac:dyDescent="0.25">
      <c r="A127" s="128"/>
      <c r="B127" s="128"/>
      <c r="C127" s="128"/>
      <c r="D127" s="128"/>
      <c r="E127" s="189"/>
      <c r="F127" s="282" t="s">
        <v>181</v>
      </c>
      <c r="G127" s="282"/>
      <c r="H127" s="282"/>
      <c r="I127" s="282"/>
    </row>
    <row r="128" spans="1:11" ht="14.4" thickBot="1" x14ac:dyDescent="0.3">
      <c r="A128" s="175"/>
      <c r="B128" s="190" t="s">
        <v>720</v>
      </c>
      <c r="C128" s="167" t="s">
        <v>16</v>
      </c>
      <c r="D128" s="190" t="s">
        <v>725</v>
      </c>
      <c r="E128" s="191" t="s">
        <v>16</v>
      </c>
      <c r="F128" s="175">
        <f>TEXT($H$3,"YYYY")-1</f>
        <v>2022</v>
      </c>
      <c r="G128" s="167">
        <f>TEXT($H$3,"YYYY")-2</f>
        <v>2021</v>
      </c>
      <c r="H128" s="175">
        <f>TEXT($H$3,"YYYY")-3</f>
        <v>2020</v>
      </c>
      <c r="I128" s="167">
        <f>TEXT($H$3,"YYYY")-4</f>
        <v>2019</v>
      </c>
    </row>
    <row r="129" spans="1:11" ht="13.8" x14ac:dyDescent="0.25">
      <c r="A129" s="18" t="s">
        <v>17</v>
      </c>
      <c r="B129" s="30">
        <v>1147346.01</v>
      </c>
      <c r="C129" s="129">
        <v>19</v>
      </c>
      <c r="D129" s="192">
        <v>1288000</v>
      </c>
      <c r="E129" s="249">
        <v>18</v>
      </c>
      <c r="F129" s="18">
        <v>19</v>
      </c>
      <c r="G129" s="129">
        <v>19</v>
      </c>
      <c r="H129" s="18">
        <v>17</v>
      </c>
      <c r="I129" s="129">
        <v>18</v>
      </c>
      <c r="K129" s="72"/>
    </row>
    <row r="130" spans="1:11" ht="13.8" x14ac:dyDescent="0.25">
      <c r="A130" s="18" t="s">
        <v>18</v>
      </c>
      <c r="B130" s="30">
        <v>24201.96</v>
      </c>
      <c r="C130" s="129">
        <v>21</v>
      </c>
      <c r="D130" s="192">
        <v>30979</v>
      </c>
      <c r="E130" s="249">
        <v>24</v>
      </c>
      <c r="F130" s="18">
        <v>22</v>
      </c>
      <c r="G130" s="129">
        <v>23</v>
      </c>
      <c r="H130" s="18">
        <v>20</v>
      </c>
      <c r="I130" s="129">
        <v>20</v>
      </c>
    </row>
    <row r="131" spans="1:11" ht="13.8" x14ac:dyDescent="0.25">
      <c r="A131" s="18" t="s">
        <v>145</v>
      </c>
      <c r="B131" s="201">
        <v>0.22548427217696954</v>
      </c>
      <c r="C131" s="129">
        <v>32</v>
      </c>
      <c r="D131" s="254">
        <v>0.26219999999999999</v>
      </c>
      <c r="E131" s="249">
        <v>34</v>
      </c>
      <c r="F131" s="18">
        <v>33</v>
      </c>
      <c r="G131" s="129">
        <v>37</v>
      </c>
      <c r="H131" s="18">
        <v>25</v>
      </c>
      <c r="I131" s="129">
        <v>22</v>
      </c>
    </row>
    <row r="132" spans="1:11" ht="13.8" thickBot="1" x14ac:dyDescent="0.3">
      <c r="A132" s="74"/>
      <c r="B132" s="93"/>
      <c r="C132" s="94"/>
      <c r="D132" s="93"/>
      <c r="E132" s="94"/>
      <c r="F132" s="74"/>
      <c r="G132" s="94"/>
      <c r="H132" s="74"/>
      <c r="I132" s="94"/>
    </row>
    <row r="133" spans="1:11" ht="13.8" thickTop="1" x14ac:dyDescent="0.25">
      <c r="A133" s="15" t="s">
        <v>19</v>
      </c>
      <c r="B133" s="15"/>
      <c r="D133" s="13"/>
      <c r="E133" s="23"/>
    </row>
    <row r="134" spans="1:11" x14ac:dyDescent="0.25">
      <c r="A134" s="15" t="s">
        <v>20</v>
      </c>
      <c r="B134" s="28"/>
    </row>
    <row r="136" spans="1:11" x14ac:dyDescent="0.25">
      <c r="A136" s="86" t="s">
        <v>146</v>
      </c>
    </row>
    <row r="137" spans="1:11" ht="13.8" thickBot="1" x14ac:dyDescent="0.3">
      <c r="A137" s="80" t="s">
        <v>130</v>
      </c>
      <c r="B137" s="80"/>
      <c r="C137" s="80"/>
      <c r="D137" s="80"/>
      <c r="E137" s="80"/>
      <c r="F137" s="80"/>
      <c r="G137" s="80"/>
      <c r="H137" s="80"/>
      <c r="I137" s="80"/>
    </row>
    <row r="138" spans="1:11" ht="13.8" x14ac:dyDescent="0.25">
      <c r="A138" s="128"/>
      <c r="B138" s="165" t="s">
        <v>1</v>
      </c>
      <c r="C138" s="165" t="s">
        <v>158</v>
      </c>
      <c r="D138" s="165" t="s">
        <v>158</v>
      </c>
      <c r="E138" s="247" t="s">
        <v>2</v>
      </c>
      <c r="F138" s="193"/>
      <c r="G138" s="128"/>
      <c r="H138" s="128"/>
      <c r="I138" s="128"/>
    </row>
    <row r="139" spans="1:11" ht="13.8" x14ac:dyDescent="0.25">
      <c r="A139" s="128"/>
      <c r="B139" s="165" t="s">
        <v>3</v>
      </c>
      <c r="C139" s="165" t="s">
        <v>157</v>
      </c>
      <c r="D139" s="165" t="s">
        <v>157</v>
      </c>
      <c r="E139" s="165" t="s">
        <v>5</v>
      </c>
      <c r="F139" s="193"/>
      <c r="G139" s="128"/>
      <c r="H139" s="128"/>
      <c r="I139" s="128"/>
    </row>
    <row r="140" spans="1:11" ht="14.4" thickBot="1" x14ac:dyDescent="0.3">
      <c r="A140" s="175"/>
      <c r="B140" s="166" t="s">
        <v>721</v>
      </c>
      <c r="C140" s="166" t="str">
        <f>TEXT($H$3,"YYYY")</f>
        <v>2023</v>
      </c>
      <c r="D140" s="166">
        <f>TEXT($H$3,"YYYY")-1</f>
        <v>2022</v>
      </c>
      <c r="E140" s="167" t="s">
        <v>6</v>
      </c>
      <c r="F140" s="167">
        <v>2022</v>
      </c>
      <c r="G140" s="167">
        <v>2021</v>
      </c>
      <c r="H140" s="167">
        <v>2020</v>
      </c>
      <c r="I140" s="167">
        <v>2019</v>
      </c>
    </row>
    <row r="141" spans="1:11" ht="13.8" x14ac:dyDescent="0.25">
      <c r="A141" s="18" t="s">
        <v>21</v>
      </c>
      <c r="B141" s="123">
        <v>0</v>
      </c>
      <c r="C141" s="30">
        <v>0</v>
      </c>
      <c r="D141" s="30">
        <v>522.85</v>
      </c>
      <c r="E141" s="201">
        <f>IFERROR(IF(OR(AND(D141="",C141=""),AND(D141=0,C141=0)),0,
IF(OR(D141="",D141=0),1,
IF(OR(D141&lt;&gt;"",D141&lt;&gt;0),(C141-D141)/ABS(D141)))),-1)</f>
        <v>-1</v>
      </c>
      <c r="F141" s="129">
        <v>523</v>
      </c>
      <c r="G141" s="129">
        <v>3679</v>
      </c>
      <c r="H141" s="30">
        <v>4742</v>
      </c>
      <c r="I141" s="30">
        <v>1107</v>
      </c>
    </row>
    <row r="142" spans="1:11" ht="13.8" x14ac:dyDescent="0.25">
      <c r="A142" s="18" t="s">
        <v>22</v>
      </c>
      <c r="B142" s="123">
        <v>0</v>
      </c>
      <c r="C142" s="30">
        <v>800</v>
      </c>
      <c r="D142" s="30">
        <v>55</v>
      </c>
      <c r="E142" s="201">
        <f t="shared" ref="E142:E145" si="11">IFERROR(IF(OR(AND(D142="",C142=""),AND(D142=0,C142=0)),0,
IF(OR(D142="",D142=0),1,
IF(OR(D142&lt;&gt;"",D142&lt;&gt;0),(C142-D142)/ABS(D142)))),-1)</f>
        <v>13.545454545454545</v>
      </c>
      <c r="F142" s="129">
        <v>700</v>
      </c>
      <c r="G142" s="129">
        <v>3880</v>
      </c>
      <c r="H142" s="30">
        <v>27182</v>
      </c>
      <c r="I142" s="30">
        <v>4409</v>
      </c>
    </row>
    <row r="143" spans="1:11" ht="13.8" x14ac:dyDescent="0.25">
      <c r="A143" s="18" t="s">
        <v>155</v>
      </c>
      <c r="B143" s="123">
        <v>0</v>
      </c>
      <c r="C143" s="30">
        <v>0</v>
      </c>
      <c r="D143" s="30">
        <v>0</v>
      </c>
      <c r="E143" s="201">
        <f t="shared" si="11"/>
        <v>0</v>
      </c>
      <c r="F143" s="129" t="s">
        <v>519</v>
      </c>
      <c r="G143" s="129" t="s">
        <v>719</v>
      </c>
      <c r="H143" s="116"/>
      <c r="I143" s="116"/>
    </row>
    <row r="144" spans="1:11" ht="13.8" x14ac:dyDescent="0.25">
      <c r="A144" s="18" t="s">
        <v>23</v>
      </c>
      <c r="B144" s="123">
        <v>587.46632323000006</v>
      </c>
      <c r="C144" s="30">
        <v>662.48</v>
      </c>
      <c r="D144" s="30">
        <v>1589.5</v>
      </c>
      <c r="E144" s="201">
        <f t="shared" si="11"/>
        <v>-0.5832148474363007</v>
      </c>
      <c r="F144" s="129">
        <v>4678</v>
      </c>
      <c r="G144" s="129">
        <v>3585</v>
      </c>
      <c r="H144" s="30">
        <v>3253</v>
      </c>
      <c r="I144" s="30">
        <v>4585</v>
      </c>
    </row>
    <row r="145" spans="1:9" ht="13.8" x14ac:dyDescent="0.25">
      <c r="A145" s="18" t="s">
        <v>24</v>
      </c>
      <c r="B145" s="123">
        <v>398.8265184</v>
      </c>
      <c r="C145" s="30">
        <v>661.53</v>
      </c>
      <c r="D145" s="30">
        <v>2959.98</v>
      </c>
      <c r="E145" s="201">
        <f t="shared" si="11"/>
        <v>-0.77650862505827734</v>
      </c>
      <c r="F145" s="129">
        <v>7396</v>
      </c>
      <c r="G145" s="129">
        <v>14278</v>
      </c>
      <c r="H145" s="30">
        <v>35048</v>
      </c>
      <c r="I145" s="30">
        <v>25745</v>
      </c>
    </row>
    <row r="146" spans="1:9" ht="13.8" x14ac:dyDescent="0.25">
      <c r="A146" s="169" t="s">
        <v>25</v>
      </c>
      <c r="B146" s="142">
        <f>SUM(B141:B145)</f>
        <v>986.29284163000011</v>
      </c>
      <c r="C146" s="142">
        <f>SUM(C141:C145)</f>
        <v>2124.0100000000002</v>
      </c>
      <c r="D146" s="142">
        <f>SUM(D141:D145)</f>
        <v>5127.33</v>
      </c>
      <c r="E146" s="214">
        <f>IFERROR(IF(OR(AND(D146="",C146=""),AND(D146=0,C146=0)),0,
IF(OR(D146="",D146=0),1,
IF(OR(D146&lt;&gt;"",D146&lt;&gt;0),(C146-D146)/ABS(D146)))),-1)</f>
        <v>-0.58574735778660625</v>
      </c>
      <c r="F146" s="142">
        <v>13297</v>
      </c>
      <c r="G146" s="142">
        <v>25422</v>
      </c>
      <c r="H146" s="142">
        <v>70225</v>
      </c>
      <c r="I146" s="142">
        <v>35847</v>
      </c>
    </row>
    <row r="147" spans="1:9" ht="13.8" thickBot="1" x14ac:dyDescent="0.3">
      <c r="A147" s="75"/>
      <c r="B147" s="77"/>
      <c r="C147" s="77"/>
      <c r="D147" s="77"/>
      <c r="E147" s="75"/>
      <c r="F147" s="77"/>
      <c r="G147" s="77"/>
      <c r="H147" s="77"/>
      <c r="I147" s="77"/>
    </row>
    <row r="148" spans="1:9" ht="13.8" thickTop="1" x14ac:dyDescent="0.25">
      <c r="A148" s="15" t="s">
        <v>153</v>
      </c>
      <c r="B148" s="13"/>
    </row>
    <row r="150" spans="1:9" ht="13.8" thickBot="1" x14ac:dyDescent="0.3">
      <c r="A150" s="85" t="s">
        <v>26</v>
      </c>
      <c r="B150" s="79"/>
      <c r="C150" s="79"/>
      <c r="D150" s="79"/>
      <c r="E150" s="79"/>
      <c r="F150" s="79"/>
      <c r="G150" s="79"/>
      <c r="H150" s="79"/>
      <c r="I150" s="79"/>
    </row>
    <row r="151" spans="1:9" ht="13.8" x14ac:dyDescent="0.25">
      <c r="A151" s="128"/>
      <c r="B151" s="165" t="s">
        <v>1</v>
      </c>
      <c r="C151" s="165" t="s">
        <v>158</v>
      </c>
      <c r="D151" s="165" t="s">
        <v>158</v>
      </c>
      <c r="E151" s="247" t="s">
        <v>27</v>
      </c>
      <c r="F151" s="193"/>
      <c r="G151" s="128"/>
      <c r="H151" s="128"/>
      <c r="I151" s="128"/>
    </row>
    <row r="152" spans="1:9" ht="13.8" x14ac:dyDescent="0.25">
      <c r="A152" s="128"/>
      <c r="B152" s="165" t="s">
        <v>3</v>
      </c>
      <c r="C152" s="165" t="s">
        <v>157</v>
      </c>
      <c r="D152" s="165" t="s">
        <v>157</v>
      </c>
      <c r="E152" s="165" t="s">
        <v>5</v>
      </c>
      <c r="F152" s="193"/>
      <c r="G152" s="128"/>
      <c r="H152" s="128"/>
      <c r="I152" s="128"/>
    </row>
    <row r="153" spans="1:9" ht="14.4" thickBot="1" x14ac:dyDescent="0.3">
      <c r="A153" s="175"/>
      <c r="B153" s="166" t="s">
        <v>721</v>
      </c>
      <c r="C153" s="166" t="str">
        <f>TEXT($H$3,"YYYY")</f>
        <v>2023</v>
      </c>
      <c r="D153" s="166">
        <f>TEXT($H$3,"YYYY")-1</f>
        <v>2022</v>
      </c>
      <c r="E153" s="167" t="s">
        <v>6</v>
      </c>
      <c r="F153" s="167">
        <f>TEXT($H$3,"YYYY")-1</f>
        <v>2022</v>
      </c>
      <c r="G153" s="167">
        <f>TEXT($H$3,"YYYY")-2</f>
        <v>2021</v>
      </c>
      <c r="H153" s="167">
        <f>TEXT($H$3,"YYYY")-3</f>
        <v>2020</v>
      </c>
      <c r="I153" s="167">
        <f>TEXT($H$3,"YYYY")-4</f>
        <v>2019</v>
      </c>
    </row>
    <row r="154" spans="1:9" ht="13.8" x14ac:dyDescent="0.25">
      <c r="A154" s="18" t="s">
        <v>151</v>
      </c>
      <c r="B154" s="201">
        <v>0.32969999999999999</v>
      </c>
      <c r="C154" s="201">
        <v>0.27879999999999999</v>
      </c>
      <c r="D154" s="168">
        <v>0.24929999999999999</v>
      </c>
      <c r="E154" s="168">
        <f>IFERROR(IF(OR(AND(D154="",C154=""),AND(D154=0,C154=0)),"",
IF(OR(D154="",D154=0),1,
IF(OR(D154&lt;&gt;"",D154&lt;&gt;0),(C154-D154)/ABS(D154)))),-1)</f>
        <v>0.11833132771760931</v>
      </c>
      <c r="F154" s="223">
        <v>28.37</v>
      </c>
      <c r="G154" s="223">
        <v>31.9</v>
      </c>
      <c r="H154" s="223">
        <v>37.200000000000003</v>
      </c>
      <c r="I154" s="223">
        <v>35.9</v>
      </c>
    </row>
    <row r="155" spans="1:9" ht="13.8" x14ac:dyDescent="0.25">
      <c r="A155" t="s">
        <v>152</v>
      </c>
      <c r="B155" s="201">
        <v>0.30099999999999999</v>
      </c>
      <c r="C155" s="201">
        <v>0.2525</v>
      </c>
      <c r="D155" s="168">
        <v>0.22789999999999999</v>
      </c>
      <c r="E155" s="168">
        <f>IFERROR(IF(OR(AND(D155="",C155=""),AND(D155=0,C155=0)),"",
IF(OR(D155="",D155=0),1,
IF(OR(D155&lt;&gt;"",D155&lt;&gt;0),(C155-D155)/ABS(D155)))),-1)</f>
        <v>0.10794207985958759</v>
      </c>
      <c r="F155" s="223">
        <v>25.669999999999998</v>
      </c>
      <c r="G155" s="223">
        <v>28.9</v>
      </c>
      <c r="H155" s="223">
        <v>34.9</v>
      </c>
      <c r="I155" s="223">
        <v>34.200000000000003</v>
      </c>
    </row>
    <row r="156" spans="1:9" ht="13.8" thickBot="1" x14ac:dyDescent="0.3">
      <c r="A156" s="74"/>
      <c r="B156" s="93"/>
      <c r="C156" s="93"/>
      <c r="D156" s="74"/>
      <c r="E156" s="74"/>
      <c r="F156" s="95"/>
      <c r="G156" s="95"/>
      <c r="H156" s="95"/>
      <c r="I156" s="95"/>
    </row>
    <row r="157" spans="1:9" ht="13.8" thickTop="1" x14ac:dyDescent="0.25">
      <c r="A157" s="15" t="s">
        <v>727</v>
      </c>
      <c r="B157" s="29"/>
      <c r="C157" s="36"/>
      <c r="D157" s="32"/>
      <c r="E157" s="36"/>
      <c r="F157" s="36"/>
      <c r="G157" s="36"/>
      <c r="H157" s="29"/>
      <c r="I157" s="29"/>
    </row>
    <row r="159" spans="1:9" x14ac:dyDescent="0.25">
      <c r="B159" s="1"/>
      <c r="C159" s="1"/>
      <c r="D159" s="1" t="s">
        <v>130</v>
      </c>
      <c r="E159" s="1"/>
      <c r="F159" s="1"/>
      <c r="G159" s="1"/>
      <c r="H159" s="1"/>
      <c r="I159" s="1"/>
    </row>
    <row r="160" spans="1:9" ht="13.8" thickBot="1" x14ac:dyDescent="0.3">
      <c r="A160" s="85" t="s">
        <v>131</v>
      </c>
      <c r="B160" s="80"/>
      <c r="C160" s="80"/>
      <c r="D160" s="80"/>
      <c r="E160" s="80"/>
      <c r="F160" s="80"/>
      <c r="G160" s="80"/>
      <c r="H160" s="80"/>
      <c r="I160" s="80"/>
    </row>
    <row r="161" spans="1:9" ht="13.8" x14ac:dyDescent="0.25">
      <c r="A161" s="128"/>
      <c r="B161" s="165" t="s">
        <v>1</v>
      </c>
      <c r="C161" s="165" t="s">
        <v>158</v>
      </c>
      <c r="D161" s="165" t="s">
        <v>158</v>
      </c>
      <c r="E161" s="247" t="s">
        <v>27</v>
      </c>
      <c r="F161" s="193"/>
      <c r="G161" s="128"/>
      <c r="H161" s="128"/>
      <c r="I161" s="128"/>
    </row>
    <row r="162" spans="1:9" ht="13.8" x14ac:dyDescent="0.25">
      <c r="A162" s="128"/>
      <c r="B162" s="165" t="s">
        <v>3</v>
      </c>
      <c r="C162" s="165" t="s">
        <v>4</v>
      </c>
      <c r="D162" s="165" t="s">
        <v>157</v>
      </c>
      <c r="E162" s="165" t="s">
        <v>5</v>
      </c>
      <c r="F162" s="193"/>
      <c r="G162" s="128"/>
      <c r="H162" s="128"/>
      <c r="I162" s="128"/>
    </row>
    <row r="163" spans="1:9" ht="14.4" thickBot="1" x14ac:dyDescent="0.3">
      <c r="A163" s="175"/>
      <c r="B163" s="166" t="s">
        <v>721</v>
      </c>
      <c r="C163" s="166" t="str">
        <f>TEXT($H$3,"YYYY")</f>
        <v>2023</v>
      </c>
      <c r="D163" s="166">
        <f>TEXT($H$3,"YYYY")-1</f>
        <v>2022</v>
      </c>
      <c r="E163" s="167" t="s">
        <v>6</v>
      </c>
      <c r="F163" s="167">
        <f>TEXT($H$3,"YYYY")-1</f>
        <v>2022</v>
      </c>
      <c r="G163" s="167">
        <f>TEXT($H$3,"YYYY")-2</f>
        <v>2021</v>
      </c>
      <c r="H163" s="167">
        <f>TEXT($H$3,"YYYY")-3</f>
        <v>2020</v>
      </c>
      <c r="I163" s="167">
        <f>TEXT($H$3,"YYYY")-4</f>
        <v>2019</v>
      </c>
    </row>
    <row r="164" spans="1:9" ht="13.8" x14ac:dyDescent="0.25">
      <c r="A164" s="186" t="s">
        <v>168</v>
      </c>
      <c r="B164" s="18"/>
      <c r="C164" s="18"/>
      <c r="D164" s="18"/>
      <c r="E164" s="18"/>
      <c r="F164" s="18"/>
      <c r="G164" s="18"/>
      <c r="H164" s="18"/>
      <c r="I164" s="18"/>
    </row>
    <row r="165" spans="1:9" ht="13.8" x14ac:dyDescent="0.25">
      <c r="A165" s="18" t="s">
        <v>29</v>
      </c>
      <c r="B165" s="30">
        <v>271</v>
      </c>
      <c r="C165" s="30">
        <v>271</v>
      </c>
      <c r="D165" s="192">
        <v>282</v>
      </c>
      <c r="E165" s="168">
        <f>IFERROR(IF(OR(AND(D165="",C165=""),AND(D165=0,C165=0)),"",
IF(OR(D165="",D165=0),1,
IF(OR(D165&lt;&gt;"",D165&lt;&gt;0),(C165-D165)/ABS(D165)))),-1)</f>
        <v>-3.9007092198581561E-2</v>
      </c>
      <c r="F165" s="30">
        <v>272</v>
      </c>
      <c r="G165" s="30">
        <v>288</v>
      </c>
      <c r="H165" s="30">
        <v>300</v>
      </c>
      <c r="I165" s="30">
        <v>312</v>
      </c>
    </row>
    <row r="166" spans="1:9" ht="13.8" x14ac:dyDescent="0.25">
      <c r="A166" s="18" t="s">
        <v>30</v>
      </c>
      <c r="B166" s="30">
        <v>1</v>
      </c>
      <c r="C166" s="30">
        <v>1</v>
      </c>
      <c r="D166" s="192">
        <v>2</v>
      </c>
      <c r="E166" s="168">
        <f t="shared" ref="E166:E167" si="12">IFERROR(IF(OR(AND(D166="",C166=""),AND(D166=0,C166=0)),"",
IF(OR(D166="",D166=0),1,
IF(OR(D166&lt;&gt;"",D166&lt;&gt;0),(C166-D166)/ABS(D166)))),-1)</f>
        <v>-0.5</v>
      </c>
      <c r="F166" s="30">
        <v>5</v>
      </c>
      <c r="G166" s="30">
        <v>9</v>
      </c>
      <c r="H166" s="30">
        <v>5</v>
      </c>
      <c r="I166" s="30">
        <v>6</v>
      </c>
    </row>
    <row r="167" spans="1:9" ht="13.8" x14ac:dyDescent="0.25">
      <c r="A167" s="18" t="s">
        <v>31</v>
      </c>
      <c r="B167" s="30">
        <v>1</v>
      </c>
      <c r="C167" s="30">
        <v>2</v>
      </c>
      <c r="D167" s="192">
        <v>8</v>
      </c>
      <c r="E167" s="168">
        <f t="shared" si="12"/>
        <v>-0.75</v>
      </c>
      <c r="F167" s="30">
        <v>21</v>
      </c>
      <c r="G167" s="30">
        <v>20</v>
      </c>
      <c r="H167" s="30">
        <v>17</v>
      </c>
      <c r="I167" s="30">
        <v>20</v>
      </c>
    </row>
    <row r="168" spans="1:9" ht="13.8" x14ac:dyDescent="0.25">
      <c r="A168" s="18"/>
      <c r="B168" s="30"/>
      <c r="C168" s="30"/>
      <c r="D168" s="192"/>
      <c r="E168" s="194"/>
      <c r="F168" s="30"/>
      <c r="G168" s="30"/>
      <c r="H168" s="30"/>
      <c r="I168" s="30"/>
    </row>
    <row r="169" spans="1:9" ht="13.8" x14ac:dyDescent="0.25">
      <c r="A169" s="169" t="s">
        <v>124</v>
      </c>
      <c r="B169" s="30"/>
      <c r="C169" s="30"/>
      <c r="D169" s="192"/>
      <c r="E169" s="194"/>
      <c r="F169" s="30"/>
      <c r="G169" s="30"/>
      <c r="H169" s="30"/>
      <c r="I169" s="30"/>
    </row>
    <row r="170" spans="1:9" ht="13.8" x14ac:dyDescent="0.25">
      <c r="A170" s="18" t="s">
        <v>29</v>
      </c>
      <c r="B170" s="30">
        <v>31</v>
      </c>
      <c r="C170" s="30">
        <v>31</v>
      </c>
      <c r="D170" s="192">
        <v>34</v>
      </c>
      <c r="E170" s="168">
        <f t="shared" ref="E170:E171" si="13">IFERROR(IF(OR(AND(D170="",C170=""),AND(D170=0,C170=0)),"",
IF(OR(D170="",D170=0),1,
IF(OR(D170&lt;&gt;"",D170&lt;&gt;0),(C170-D170)/ABS(D170)))),-1)</f>
        <v>-8.8235294117647065E-2</v>
      </c>
      <c r="F170" s="30">
        <v>32</v>
      </c>
      <c r="G170" s="30">
        <v>36</v>
      </c>
      <c r="H170" s="30">
        <v>39</v>
      </c>
      <c r="I170" s="30">
        <v>42</v>
      </c>
    </row>
    <row r="171" spans="1:9" ht="13.8" x14ac:dyDescent="0.25">
      <c r="A171" s="18" t="s">
        <v>30</v>
      </c>
      <c r="B171" s="30">
        <v>0</v>
      </c>
      <c r="C171" s="30">
        <v>0</v>
      </c>
      <c r="D171" s="192" t="s">
        <v>519</v>
      </c>
      <c r="E171" s="168">
        <f t="shared" si="13"/>
        <v>-1</v>
      </c>
      <c r="F171" s="30" t="s">
        <v>519</v>
      </c>
      <c r="G171" s="30" t="s">
        <v>517</v>
      </c>
      <c r="H171" s="30" t="s">
        <v>518</v>
      </c>
      <c r="I171" s="30" t="s">
        <v>498</v>
      </c>
    </row>
    <row r="172" spans="1:9" ht="13.8" x14ac:dyDescent="0.25">
      <c r="A172" s="18" t="s">
        <v>31</v>
      </c>
      <c r="B172" s="30">
        <v>0</v>
      </c>
      <c r="C172" s="30">
        <v>1</v>
      </c>
      <c r="D172" s="192">
        <v>2</v>
      </c>
      <c r="E172" s="168">
        <f t="shared" ref="E172" si="14">IFERROR(IF(OR(AND(C172="",B172=""),AND(C172=0,B172=0)),"",
IF(OR(C172="",C172=0),1,
IF(OR(C172&lt;&gt;"",C172&lt;&gt;0),(B172-C172)/ABS(C172)))),-1)</f>
        <v>-1</v>
      </c>
      <c r="F172" s="30">
        <v>4</v>
      </c>
      <c r="G172" s="30">
        <v>4</v>
      </c>
      <c r="H172" s="30">
        <v>2</v>
      </c>
      <c r="I172" s="30">
        <v>4</v>
      </c>
    </row>
    <row r="173" spans="1:9" ht="13.8" x14ac:dyDescent="0.25">
      <c r="A173" s="18"/>
      <c r="B173" s="30"/>
      <c r="C173" s="30"/>
      <c r="D173" s="192"/>
      <c r="E173" s="194"/>
      <c r="F173" s="30"/>
      <c r="G173" s="30"/>
      <c r="H173" s="30"/>
      <c r="I173" s="30"/>
    </row>
    <row r="174" spans="1:9" ht="13.8" x14ac:dyDescent="0.25">
      <c r="A174" s="169" t="s">
        <v>32</v>
      </c>
      <c r="B174" s="30"/>
      <c r="C174" s="30"/>
      <c r="D174" s="192"/>
      <c r="E174" s="194"/>
      <c r="F174" s="30"/>
      <c r="G174" s="30"/>
      <c r="H174" s="30"/>
      <c r="I174" s="30"/>
    </row>
    <row r="175" spans="1:9" ht="13.8" x14ac:dyDescent="0.25">
      <c r="A175" s="18" t="s">
        <v>30</v>
      </c>
      <c r="B175" s="30">
        <v>1</v>
      </c>
      <c r="C175" s="30">
        <v>1</v>
      </c>
      <c r="D175" s="192">
        <v>2</v>
      </c>
      <c r="E175" s="168">
        <f t="shared" ref="E175:E181" si="15">IFERROR(IF(OR(AND(D175="",C175=""),AND(D175=0,C175=0)),"",
IF(OR(D175="",D175=0),1,
IF(OR(D175&lt;&gt;"",D175&lt;&gt;0),(C175-D175)/ABS(D175)))),-1)</f>
        <v>-0.5</v>
      </c>
      <c r="F175" s="30">
        <v>5</v>
      </c>
      <c r="G175" s="30">
        <v>9</v>
      </c>
      <c r="H175" s="30">
        <v>5</v>
      </c>
      <c r="I175" s="30">
        <v>6</v>
      </c>
    </row>
    <row r="176" spans="1:9" ht="13.8" x14ac:dyDescent="0.25">
      <c r="A176" s="18" t="s">
        <v>31</v>
      </c>
      <c r="B176" s="30">
        <v>1</v>
      </c>
      <c r="C176" s="30">
        <v>3</v>
      </c>
      <c r="D176" s="192">
        <v>10</v>
      </c>
      <c r="E176" s="168">
        <f>IFERROR(IF(OR(AND(D176="",C176=""),AND(D176=0,C176=0)),"",
IF(OR(D176="",D176=0),1,
IF(OR(D176&lt;&gt;"",D176&lt;&gt;0),(C176-D176)/ABS(D176)))),-1)</f>
        <v>-0.7</v>
      </c>
      <c r="F176" s="30">
        <v>25</v>
      </c>
      <c r="G176" s="30">
        <v>24</v>
      </c>
      <c r="H176" s="30">
        <v>20</v>
      </c>
      <c r="I176" s="30">
        <v>24</v>
      </c>
    </row>
    <row r="177" spans="1:9" ht="13.8" x14ac:dyDescent="0.25">
      <c r="A177" s="18" t="s">
        <v>33</v>
      </c>
      <c r="B177" s="30">
        <v>67</v>
      </c>
      <c r="C177" s="30">
        <v>67</v>
      </c>
      <c r="D177" s="192">
        <v>71</v>
      </c>
      <c r="E177" s="168">
        <f t="shared" si="15"/>
        <v>-5.6338028169014086E-2</v>
      </c>
      <c r="F177" s="30">
        <v>67</v>
      </c>
      <c r="G177" s="30">
        <v>72</v>
      </c>
      <c r="H177" s="30">
        <v>69</v>
      </c>
      <c r="I177" s="30">
        <v>71</v>
      </c>
    </row>
    <row r="178" spans="1:9" ht="13.8" x14ac:dyDescent="0.25">
      <c r="A178" s="18" t="s">
        <v>34</v>
      </c>
      <c r="B178" s="30">
        <v>235</v>
      </c>
      <c r="C178" s="30">
        <v>235</v>
      </c>
      <c r="D178" s="192">
        <v>245</v>
      </c>
      <c r="E178" s="168">
        <f t="shared" si="15"/>
        <v>-4.0816326530612242E-2</v>
      </c>
      <c r="F178" s="30">
        <v>237</v>
      </c>
      <c r="G178" s="30">
        <v>252</v>
      </c>
      <c r="H178" s="30">
        <v>270</v>
      </c>
      <c r="I178" s="30">
        <v>283</v>
      </c>
    </row>
    <row r="179" spans="1:9" ht="13.8" x14ac:dyDescent="0.25">
      <c r="A179" s="169" t="s">
        <v>35</v>
      </c>
      <c r="B179" s="142">
        <v>302</v>
      </c>
      <c r="C179" s="142">
        <v>302</v>
      </c>
      <c r="D179" s="259">
        <v>316</v>
      </c>
      <c r="E179" s="195">
        <f t="shared" si="15"/>
        <v>-4.4303797468354431E-2</v>
      </c>
      <c r="F179" s="142">
        <v>304</v>
      </c>
      <c r="G179" s="142">
        <v>324</v>
      </c>
      <c r="H179" s="142">
        <v>339</v>
      </c>
      <c r="I179" s="142">
        <v>354</v>
      </c>
    </row>
    <row r="180" spans="1:9" ht="13.8" x14ac:dyDescent="0.25">
      <c r="A180" s="169"/>
      <c r="B180" s="30"/>
      <c r="C180" s="30"/>
      <c r="D180" s="259"/>
      <c r="E180" s="18"/>
      <c r="F180" s="30"/>
      <c r="G180" s="30"/>
      <c r="H180" s="30"/>
      <c r="I180" s="30"/>
    </row>
    <row r="181" spans="1:9" ht="13.8" x14ac:dyDescent="0.25">
      <c r="A181" s="169" t="s">
        <v>36</v>
      </c>
      <c r="B181" s="142">
        <v>1317</v>
      </c>
      <c r="C181" s="142">
        <v>1317</v>
      </c>
      <c r="D181" s="259">
        <v>1126</v>
      </c>
      <c r="E181" s="195">
        <f t="shared" si="15"/>
        <v>0.16962699822380106</v>
      </c>
      <c r="F181" s="142">
        <v>1226</v>
      </c>
      <c r="G181" s="142">
        <v>1108</v>
      </c>
      <c r="H181" s="142">
        <v>1003</v>
      </c>
      <c r="I181" s="142">
        <v>946</v>
      </c>
    </row>
    <row r="182" spans="1:9" ht="13.8" x14ac:dyDescent="0.25">
      <c r="A182" s="169"/>
      <c r="B182" s="30"/>
      <c r="C182" s="30"/>
      <c r="D182" s="192"/>
      <c r="E182" s="18"/>
      <c r="F182" s="18"/>
      <c r="G182" s="18"/>
      <c r="H182" s="18"/>
      <c r="I182" s="18"/>
    </row>
    <row r="183" spans="1:9" ht="13.8" x14ac:dyDescent="0.25">
      <c r="A183" s="1" t="s">
        <v>37</v>
      </c>
      <c r="B183" s="196">
        <v>22198.008426772602</v>
      </c>
      <c r="C183" s="196">
        <v>22198.008426772602</v>
      </c>
      <c r="D183" s="260">
        <v>21614.1</v>
      </c>
      <c r="E183" s="195">
        <f>IFERROR(IF(OR(AND(D183="",B183=""),AND(D183=0,B183=0)),"",
IF(OR(D183="",D183=0),1,
IF(OR(D183&lt;&gt;"",D183&lt;&gt;0),(B183-D183)/ABS(D183)))),-1)</f>
        <v>2.7015162637935561E-2</v>
      </c>
      <c r="F183" s="196">
        <v>21337.89</v>
      </c>
      <c r="G183" s="196">
        <v>20499.78</v>
      </c>
      <c r="H183" s="196">
        <v>17854.04</v>
      </c>
      <c r="I183" s="196">
        <v>17440.28</v>
      </c>
    </row>
    <row r="184" spans="1:9" ht="13.8" thickBot="1" x14ac:dyDescent="0.3">
      <c r="A184" s="74"/>
      <c r="B184" s="92"/>
      <c r="C184" s="92"/>
      <c r="D184" s="92"/>
      <c r="E184" s="92"/>
      <c r="F184" s="76"/>
      <c r="G184" s="92"/>
      <c r="H184" s="92"/>
      <c r="I184" s="92"/>
    </row>
    <row r="185" spans="1:9" ht="13.8" thickTop="1" x14ac:dyDescent="0.25">
      <c r="A185" s="15" t="s">
        <v>154</v>
      </c>
      <c r="C185" s="13"/>
      <c r="D185" s="13"/>
      <c r="E185" s="13"/>
      <c r="F185" s="13"/>
      <c r="G185" s="13"/>
      <c r="H185" s="13"/>
      <c r="I185" s="13"/>
    </row>
    <row r="200" spans="1:9" ht="12.75" customHeight="1" x14ac:dyDescent="0.25">
      <c r="E200" s="87"/>
      <c r="F200" s="87"/>
      <c r="G200" s="87"/>
      <c r="H200" s="87"/>
      <c r="I200" s="87"/>
    </row>
    <row r="201" spans="1:9" ht="12.75" customHeight="1" x14ac:dyDescent="0.25">
      <c r="A201" s="1" t="s">
        <v>722</v>
      </c>
      <c r="E201" s="270" t="s">
        <v>177</v>
      </c>
      <c r="F201" s="270"/>
      <c r="G201" s="270"/>
      <c r="H201" s="270"/>
      <c r="I201" s="87"/>
    </row>
    <row r="202" spans="1:9" ht="13.8" thickBot="1" x14ac:dyDescent="0.3">
      <c r="A202" s="79"/>
      <c r="B202" s="79"/>
      <c r="C202" s="79"/>
      <c r="D202" s="79"/>
      <c r="E202" s="275"/>
      <c r="F202" s="275"/>
      <c r="G202" s="275"/>
      <c r="H202" s="275"/>
      <c r="I202" s="79"/>
    </row>
    <row r="203" spans="1:9" ht="13.8" x14ac:dyDescent="0.25">
      <c r="A203" s="128"/>
      <c r="B203" s="128"/>
      <c r="C203" s="128"/>
      <c r="D203" s="113"/>
      <c r="E203" s="130"/>
      <c r="F203" s="128"/>
      <c r="G203" s="278" t="s">
        <v>179</v>
      </c>
      <c r="H203" s="278" t="s">
        <v>178</v>
      </c>
      <c r="I203" s="183"/>
    </row>
    <row r="204" spans="1:9" ht="12.75" customHeight="1" x14ac:dyDescent="0.25">
      <c r="A204" s="128"/>
      <c r="B204" s="128"/>
      <c r="C204" s="128"/>
      <c r="D204" s="113"/>
      <c r="E204" s="278" t="s">
        <v>39</v>
      </c>
      <c r="F204" s="283" t="s">
        <v>726</v>
      </c>
      <c r="G204" s="278"/>
      <c r="H204" s="278"/>
      <c r="I204" s="285" t="s">
        <v>40</v>
      </c>
    </row>
    <row r="205" spans="1:9" ht="14.4" thickBot="1" x14ac:dyDescent="0.3">
      <c r="A205" s="197"/>
      <c r="B205" s="198"/>
      <c r="C205" s="198"/>
      <c r="D205" s="125"/>
      <c r="E205" s="279"/>
      <c r="F205" s="284"/>
      <c r="G205" s="279"/>
      <c r="H205" s="279"/>
      <c r="I205" s="286"/>
    </row>
    <row r="206" spans="1:9" ht="13.8" x14ac:dyDescent="0.25">
      <c r="A206" s="199" t="s">
        <v>38</v>
      </c>
      <c r="B206" s="199"/>
      <c r="C206" s="199"/>
      <c r="D206" s="199"/>
      <c r="E206" s="199"/>
      <c r="F206" s="199"/>
      <c r="G206" s="199"/>
      <c r="H206" s="199"/>
      <c r="I206" s="199"/>
    </row>
    <row r="207" spans="1:9" ht="13.8" x14ac:dyDescent="0.25">
      <c r="A207" s="18" t="s">
        <v>41</v>
      </c>
      <c r="B207" s="18"/>
      <c r="C207" s="115"/>
      <c r="D207" s="115"/>
      <c r="E207" s="18" t="s">
        <v>42</v>
      </c>
      <c r="F207" s="115">
        <v>76100.170993770007</v>
      </c>
      <c r="G207" s="168">
        <v>-2.1016583271262386E-2</v>
      </c>
      <c r="H207" s="115">
        <v>80791.355453979995</v>
      </c>
      <c r="I207" s="200">
        <v>44953</v>
      </c>
    </row>
    <row r="208" spans="1:9" ht="13.8" x14ac:dyDescent="0.25">
      <c r="A208" s="18" t="s">
        <v>43</v>
      </c>
      <c r="B208" s="18"/>
      <c r="C208" s="115"/>
      <c r="D208" s="115"/>
      <c r="E208" s="18" t="s">
        <v>44</v>
      </c>
      <c r="F208" s="115">
        <v>75578.038336950005</v>
      </c>
      <c r="G208" s="168">
        <v>-4.9978814690172825E-2</v>
      </c>
      <c r="H208" s="115">
        <v>84924.77169727</v>
      </c>
      <c r="I208" s="200">
        <v>44652</v>
      </c>
    </row>
    <row r="209" spans="1:9" ht="13.8" x14ac:dyDescent="0.25">
      <c r="A209" s="18" t="s">
        <v>45</v>
      </c>
      <c r="B209" s="18"/>
      <c r="C209" s="116"/>
      <c r="D209" s="116"/>
      <c r="E209" s="18" t="s">
        <v>46</v>
      </c>
      <c r="F209" s="116">
        <v>68436.189690540006</v>
      </c>
      <c r="G209" s="201">
        <v>-3.0710971219127924E-2</v>
      </c>
      <c r="H209" s="115">
        <v>71814.849617810003</v>
      </c>
      <c r="I209" s="200">
        <v>44960</v>
      </c>
    </row>
    <row r="210" spans="1:9" ht="13.8" x14ac:dyDescent="0.25">
      <c r="A210" s="18" t="s">
        <v>47</v>
      </c>
      <c r="B210" s="18"/>
      <c r="C210" s="115"/>
      <c r="D210" s="115"/>
      <c r="E210" s="18" t="s">
        <v>48</v>
      </c>
      <c r="F210" s="115">
        <v>8090.6172613199997</v>
      </c>
      <c r="G210" s="168">
        <v>-6.8240563513577348E-3</v>
      </c>
      <c r="H210" s="115">
        <v>8955.0713737599999</v>
      </c>
      <c r="I210" s="200">
        <v>44578</v>
      </c>
    </row>
    <row r="211" spans="1:9" ht="13.8" x14ac:dyDescent="0.25">
      <c r="A211" s="18" t="s">
        <v>49</v>
      </c>
      <c r="B211" s="18"/>
      <c r="C211" s="115"/>
      <c r="D211" s="115"/>
      <c r="E211" s="18" t="s">
        <v>50</v>
      </c>
      <c r="F211" s="115">
        <v>38075.098414430002</v>
      </c>
      <c r="G211" s="168">
        <v>-2.3793428182565701E-2</v>
      </c>
      <c r="H211" s="115">
        <v>40669.345547819998</v>
      </c>
      <c r="I211" s="200">
        <v>44953</v>
      </c>
    </row>
    <row r="212" spans="1:9" ht="13.8" x14ac:dyDescent="0.25">
      <c r="A212" s="18" t="s">
        <v>51</v>
      </c>
      <c r="B212" s="18"/>
      <c r="C212" s="115"/>
      <c r="D212" s="115"/>
      <c r="E212" s="18" t="s">
        <v>52</v>
      </c>
      <c r="F212" s="115">
        <v>14223.326990129999</v>
      </c>
      <c r="G212" s="168">
        <v>-2.7477243080889738E-2</v>
      </c>
      <c r="H212" s="115">
        <v>15215.25711737</v>
      </c>
      <c r="I212" s="200">
        <v>44953</v>
      </c>
    </row>
    <row r="213" spans="1:9" ht="13.8" x14ac:dyDescent="0.25">
      <c r="A213" s="18"/>
      <c r="B213" s="18"/>
      <c r="C213" s="115"/>
      <c r="D213" s="115"/>
      <c r="E213" s="18"/>
      <c r="F213" s="115"/>
      <c r="G213" s="115"/>
      <c r="H213" s="115"/>
      <c r="I213" s="200"/>
    </row>
    <row r="214" spans="1:9" ht="13.8" x14ac:dyDescent="0.25">
      <c r="A214" s="199" t="s">
        <v>53</v>
      </c>
      <c r="B214" s="199"/>
      <c r="C214" s="199"/>
      <c r="D214" s="199"/>
      <c r="E214" s="199"/>
      <c r="F214" s="199"/>
      <c r="G214" s="199"/>
      <c r="H214" s="199"/>
      <c r="I214" s="199"/>
    </row>
    <row r="215" spans="1:9" ht="13.8" x14ac:dyDescent="0.25">
      <c r="A215" s="18" t="s">
        <v>54</v>
      </c>
      <c r="B215" s="18"/>
      <c r="C215" s="115"/>
      <c r="D215" s="115"/>
      <c r="E215" s="18" t="s">
        <v>55</v>
      </c>
      <c r="F215" s="115">
        <v>70497.701838430003</v>
      </c>
      <c r="G215" s="168">
        <v>-1.6684710161877548E-2</v>
      </c>
      <c r="H215" s="115">
        <v>74766.053588709998</v>
      </c>
      <c r="I215" s="200">
        <v>44953</v>
      </c>
    </row>
    <row r="216" spans="1:9" ht="13.8" x14ac:dyDescent="0.25">
      <c r="A216" s="18" t="s">
        <v>56</v>
      </c>
      <c r="B216" s="18"/>
      <c r="C216" s="115"/>
      <c r="D216" s="115"/>
      <c r="E216" s="18" t="s">
        <v>57</v>
      </c>
      <c r="F216" s="115">
        <v>35791.362498759998</v>
      </c>
      <c r="G216" s="168">
        <v>-2.0277402497140825E-2</v>
      </c>
      <c r="H216" s="115">
        <v>38254.114314270002</v>
      </c>
      <c r="I216" s="200">
        <v>44953</v>
      </c>
    </row>
    <row r="217" spans="1:9" ht="13.8" x14ac:dyDescent="0.25">
      <c r="A217" s="18" t="s">
        <v>58</v>
      </c>
      <c r="B217" s="18"/>
      <c r="C217" s="115"/>
      <c r="D217" s="115"/>
      <c r="E217" s="18" t="s">
        <v>59</v>
      </c>
      <c r="F217" s="115">
        <v>12995.930228110001</v>
      </c>
      <c r="G217" s="168">
        <v>-2.3180297165875292E-2</v>
      </c>
      <c r="H217" s="115">
        <v>13930.171446300001</v>
      </c>
      <c r="I217" s="200">
        <v>44953</v>
      </c>
    </row>
    <row r="218" spans="1:9" ht="13.8" x14ac:dyDescent="0.25">
      <c r="A218" s="18" t="s">
        <v>161</v>
      </c>
      <c r="B218" s="18"/>
      <c r="C218" s="115"/>
      <c r="D218" s="115"/>
      <c r="E218" s="18" t="s">
        <v>60</v>
      </c>
      <c r="F218" s="115">
        <v>66233.875596690006</v>
      </c>
      <c r="G218" s="168">
        <v>6.5977425642897835E-3</v>
      </c>
      <c r="H218" s="115">
        <v>88218.677054450003</v>
      </c>
      <c r="I218" s="200">
        <v>44622</v>
      </c>
    </row>
    <row r="219" spans="1:9" ht="13.8" x14ac:dyDescent="0.25">
      <c r="A219" s="18" t="s">
        <v>61</v>
      </c>
      <c r="B219" s="18"/>
      <c r="C219" s="115"/>
      <c r="D219" s="115"/>
      <c r="E219" s="18" t="s">
        <v>62</v>
      </c>
      <c r="F219" s="115">
        <v>0</v>
      </c>
      <c r="G219" s="168">
        <v>0</v>
      </c>
      <c r="H219" s="115">
        <v>6662.4654347699998</v>
      </c>
      <c r="I219" s="200">
        <v>44039</v>
      </c>
    </row>
    <row r="220" spans="1:9" ht="13.8" x14ac:dyDescent="0.25">
      <c r="A220" s="18" t="s">
        <v>63</v>
      </c>
      <c r="B220" s="18"/>
      <c r="C220" s="115"/>
      <c r="D220" s="115"/>
      <c r="E220" s="18" t="s">
        <v>64</v>
      </c>
      <c r="F220" s="115">
        <v>102950.17621984999</v>
      </c>
      <c r="G220" s="168">
        <v>-1.0012084961481232E-2</v>
      </c>
      <c r="H220" s="115">
        <v>106940.07114012</v>
      </c>
      <c r="I220" s="200">
        <v>44973</v>
      </c>
    </row>
    <row r="221" spans="1:9" ht="13.8" x14ac:dyDescent="0.25">
      <c r="A221" s="18" t="s">
        <v>65</v>
      </c>
      <c r="B221" s="18"/>
      <c r="C221" s="115"/>
      <c r="D221" s="115"/>
      <c r="E221" s="18" t="s">
        <v>66</v>
      </c>
      <c r="F221" s="115">
        <v>15495.52194746</v>
      </c>
      <c r="G221" s="168">
        <v>-6.3575540937773095E-2</v>
      </c>
      <c r="H221" s="115">
        <v>18847.577311370002</v>
      </c>
      <c r="I221" s="200">
        <v>43165</v>
      </c>
    </row>
    <row r="222" spans="1:9" ht="13.8" x14ac:dyDescent="0.25">
      <c r="A222" s="18" t="s">
        <v>67</v>
      </c>
      <c r="B222" s="18"/>
      <c r="C222" s="115"/>
      <c r="D222" s="115"/>
      <c r="E222" s="18" t="s">
        <v>68</v>
      </c>
      <c r="F222" s="115">
        <v>99471.276982089999</v>
      </c>
      <c r="G222" s="168">
        <v>-2.4555981604395993E-2</v>
      </c>
      <c r="H222" s="115">
        <v>103984.40357676</v>
      </c>
      <c r="I222" s="200">
        <v>44992</v>
      </c>
    </row>
    <row r="223" spans="1:9" ht="13.8" x14ac:dyDescent="0.25">
      <c r="A223" s="18"/>
      <c r="B223" s="18"/>
      <c r="C223" s="115"/>
      <c r="D223" s="115"/>
      <c r="E223" s="18"/>
      <c r="F223" s="115"/>
      <c r="G223" s="115"/>
      <c r="H223" s="115"/>
      <c r="I223" s="200"/>
    </row>
    <row r="224" spans="1:9" ht="13.8" x14ac:dyDescent="0.25">
      <c r="A224" s="199" t="s">
        <v>69</v>
      </c>
      <c r="B224" s="199"/>
      <c r="C224" s="199"/>
      <c r="D224" s="199"/>
      <c r="E224" s="199"/>
      <c r="F224" s="199"/>
      <c r="G224" s="199"/>
      <c r="H224" s="199"/>
      <c r="I224" s="199"/>
    </row>
    <row r="225" spans="1:9" ht="13.8" x14ac:dyDescent="0.25">
      <c r="A225" s="18" t="s">
        <v>505</v>
      </c>
      <c r="B225" s="18"/>
      <c r="C225" s="116"/>
      <c r="D225" s="116"/>
      <c r="E225" s="18" t="s">
        <v>506</v>
      </c>
      <c r="F225" s="116">
        <v>31554.823927310001</v>
      </c>
      <c r="G225" s="201">
        <v>-8.068613807070385E-2</v>
      </c>
      <c r="H225" s="116">
        <v>48548.268359590002</v>
      </c>
      <c r="I225" s="200">
        <v>44820</v>
      </c>
    </row>
    <row r="226" spans="1:9" ht="13.8" x14ac:dyDescent="0.25">
      <c r="A226" s="18" t="s">
        <v>71</v>
      </c>
      <c r="B226" s="18"/>
      <c r="C226" s="115"/>
      <c r="D226" s="115"/>
      <c r="E226" s="18" t="s">
        <v>507</v>
      </c>
      <c r="F226" s="115">
        <v>47777.12685991</v>
      </c>
      <c r="G226" s="168">
        <v>7.888652108772487E-3</v>
      </c>
      <c r="H226" s="116">
        <v>63059.854592180003</v>
      </c>
      <c r="I226" s="200">
        <v>44622</v>
      </c>
    </row>
    <row r="227" spans="1:9" ht="13.8" x14ac:dyDescent="0.25">
      <c r="A227" s="18" t="s">
        <v>73</v>
      </c>
      <c r="B227" s="18"/>
      <c r="C227" s="115"/>
      <c r="D227" s="115"/>
      <c r="E227" s="18" t="s">
        <v>508</v>
      </c>
      <c r="F227" s="115">
        <v>33898.501457270002</v>
      </c>
      <c r="G227" s="168">
        <v>-4.3497893861402855E-2</v>
      </c>
      <c r="H227" s="116">
        <v>40363.684077309998</v>
      </c>
      <c r="I227" s="200">
        <v>44603</v>
      </c>
    </row>
    <row r="228" spans="1:9" ht="13.8" x14ac:dyDescent="0.25">
      <c r="A228" s="18" t="s">
        <v>509</v>
      </c>
      <c r="B228" s="18"/>
      <c r="C228" s="115"/>
      <c r="D228" s="115"/>
      <c r="E228" s="18" t="s">
        <v>510</v>
      </c>
      <c r="F228" s="115">
        <v>38080.298294170003</v>
      </c>
      <c r="G228" s="168">
        <v>3.7788119989533249E-4</v>
      </c>
      <c r="H228" s="116">
        <v>39634.80119382</v>
      </c>
      <c r="I228" s="200">
        <v>44992</v>
      </c>
    </row>
    <row r="229" spans="1:9" ht="13.8" x14ac:dyDescent="0.25">
      <c r="A229" s="18" t="s">
        <v>511</v>
      </c>
      <c r="B229" s="18"/>
      <c r="C229" s="115"/>
      <c r="D229" s="115"/>
      <c r="E229" s="18" t="s">
        <v>512</v>
      </c>
      <c r="F229" s="115">
        <v>79513.741372909994</v>
      </c>
      <c r="G229" s="168">
        <v>-3.5959334666522673E-2</v>
      </c>
      <c r="H229" s="116">
        <v>82943.78309384</v>
      </c>
      <c r="I229" s="200">
        <v>44980</v>
      </c>
    </row>
    <row r="230" spans="1:9" ht="13.8" x14ac:dyDescent="0.25">
      <c r="A230" s="18" t="s">
        <v>77</v>
      </c>
      <c r="B230" s="18"/>
      <c r="C230" s="115"/>
      <c r="D230" s="115"/>
      <c r="E230" s="18" t="s">
        <v>513</v>
      </c>
      <c r="F230" s="115">
        <v>39156.927593410001</v>
      </c>
      <c r="G230" s="168">
        <v>-7.3006304376781656E-2</v>
      </c>
      <c r="H230" s="116">
        <v>45484.202380390001</v>
      </c>
      <c r="I230" s="200">
        <v>44649</v>
      </c>
    </row>
    <row r="231" spans="1:9" ht="13.8" x14ac:dyDescent="0.25">
      <c r="A231" s="18" t="s">
        <v>79</v>
      </c>
      <c r="B231" s="18"/>
      <c r="C231" s="115"/>
      <c r="D231" s="115"/>
      <c r="E231" s="18" t="s">
        <v>514</v>
      </c>
      <c r="F231" s="115">
        <v>40718.228212460002</v>
      </c>
      <c r="G231" s="168">
        <v>1.8784073893940115E-2</v>
      </c>
      <c r="H231" s="116">
        <v>49244.486816149998</v>
      </c>
      <c r="I231" s="200">
        <v>44287</v>
      </c>
    </row>
    <row r="232" spans="1:9" ht="13.8" x14ac:dyDescent="0.25">
      <c r="A232" s="18" t="s">
        <v>81</v>
      </c>
      <c r="B232" s="18"/>
      <c r="C232" s="115"/>
      <c r="D232" s="115"/>
      <c r="E232" s="18" t="s">
        <v>515</v>
      </c>
      <c r="F232" s="115">
        <v>6050.2771692300003</v>
      </c>
      <c r="G232" s="168">
        <v>-0.10285380707933055</v>
      </c>
      <c r="H232" s="116">
        <v>8885.9207809799991</v>
      </c>
      <c r="I232" s="200">
        <v>44622</v>
      </c>
    </row>
    <row r="233" spans="1:9" ht="13.8" x14ac:dyDescent="0.25">
      <c r="A233" s="18" t="s">
        <v>83</v>
      </c>
      <c r="B233" s="18"/>
      <c r="C233" s="115"/>
      <c r="D233" s="115"/>
      <c r="E233" s="18" t="s">
        <v>516</v>
      </c>
      <c r="F233" s="115">
        <v>5164.6388505200002</v>
      </c>
      <c r="G233" s="168">
        <v>8.8121991504106656E-2</v>
      </c>
      <c r="H233" s="116">
        <v>5917.4404180399997</v>
      </c>
      <c r="I233" s="200">
        <v>44467</v>
      </c>
    </row>
    <row r="234" spans="1:9" ht="13.8" x14ac:dyDescent="0.25">
      <c r="A234" s="18"/>
      <c r="B234" s="18"/>
      <c r="C234" s="115"/>
      <c r="D234" s="115"/>
      <c r="E234" s="18"/>
      <c r="F234" s="115"/>
      <c r="G234" s="115"/>
      <c r="H234" s="115"/>
      <c r="I234" s="200"/>
    </row>
    <row r="235" spans="1:9" ht="13.8" x14ac:dyDescent="0.25">
      <c r="A235" s="199" t="s">
        <v>85</v>
      </c>
      <c r="B235" s="199"/>
      <c r="C235" s="199"/>
      <c r="D235" s="199"/>
      <c r="E235" s="199"/>
      <c r="F235" s="199"/>
      <c r="G235" s="199"/>
      <c r="H235" s="199"/>
      <c r="I235" s="199"/>
    </row>
    <row r="236" spans="1:9" ht="13.8" x14ac:dyDescent="0.25">
      <c r="A236" s="18" t="s">
        <v>503</v>
      </c>
      <c r="B236" s="18"/>
      <c r="C236" s="115"/>
      <c r="D236" s="115"/>
      <c r="E236" s="18" t="s">
        <v>244</v>
      </c>
      <c r="F236" s="115">
        <v>13122.1234035</v>
      </c>
      <c r="G236" s="168">
        <v>-2.3465414803400322E-2</v>
      </c>
      <c r="H236" s="115">
        <v>14108.549656339999</v>
      </c>
      <c r="I236" s="200">
        <v>44953</v>
      </c>
    </row>
    <row r="237" spans="1:9" ht="13.8" x14ac:dyDescent="0.25">
      <c r="A237" s="18" t="s">
        <v>87</v>
      </c>
      <c r="B237" s="18"/>
      <c r="C237" s="115"/>
      <c r="D237" s="115"/>
      <c r="E237" s="18" t="s">
        <v>88</v>
      </c>
      <c r="F237" s="115">
        <v>4594.2085230800003</v>
      </c>
      <c r="G237" s="168">
        <v>-5.0401901448514112E-3</v>
      </c>
      <c r="H237" s="115">
        <v>5682.5741831900004</v>
      </c>
      <c r="I237" s="200">
        <v>44622</v>
      </c>
    </row>
    <row r="238" spans="1:9" ht="13.8" x14ac:dyDescent="0.25">
      <c r="A238" s="18" t="s">
        <v>165</v>
      </c>
      <c r="B238" s="18"/>
      <c r="C238" s="115"/>
      <c r="D238" s="115"/>
      <c r="E238" s="18" t="s">
        <v>504</v>
      </c>
      <c r="F238" s="115">
        <v>328.10680210999999</v>
      </c>
      <c r="G238" s="168">
        <v>-5.3843484491903126E-2</v>
      </c>
      <c r="H238" s="115">
        <v>400.62909824000002</v>
      </c>
      <c r="I238" s="200">
        <v>44567</v>
      </c>
    </row>
    <row r="239" spans="1:9" ht="13.8" x14ac:dyDescent="0.25">
      <c r="A239" s="18" t="s">
        <v>89</v>
      </c>
      <c r="B239" s="18"/>
      <c r="C239" s="115"/>
      <c r="D239" s="115"/>
      <c r="E239" s="18" t="s">
        <v>90</v>
      </c>
      <c r="F239" s="115">
        <v>301.10334585999999</v>
      </c>
      <c r="G239" s="168">
        <v>-3.6518846024106558E-2</v>
      </c>
      <c r="H239" s="115">
        <v>694.66658584000004</v>
      </c>
      <c r="I239" s="200">
        <v>43098</v>
      </c>
    </row>
    <row r="240" spans="1:9" ht="13.8" x14ac:dyDescent="0.25">
      <c r="A240" s="18" t="s">
        <v>91</v>
      </c>
      <c r="B240" s="18"/>
      <c r="C240" s="115"/>
      <c r="D240" s="115"/>
      <c r="E240" s="18" t="s">
        <v>92</v>
      </c>
      <c r="F240" s="115">
        <v>218.46485000999999</v>
      </c>
      <c r="G240" s="168">
        <v>-4.194505255094233E-2</v>
      </c>
      <c r="H240" s="115">
        <v>597.8558587</v>
      </c>
      <c r="I240" s="200">
        <v>42305</v>
      </c>
    </row>
    <row r="241" spans="1:9" ht="13.8" x14ac:dyDescent="0.25">
      <c r="A241" s="18" t="s">
        <v>93</v>
      </c>
      <c r="B241" s="18"/>
      <c r="C241" s="115"/>
      <c r="D241" s="115"/>
      <c r="E241" s="18" t="s">
        <v>94</v>
      </c>
      <c r="F241" s="115">
        <v>38526.187780029999</v>
      </c>
      <c r="G241" s="168">
        <v>4.1982011755315306E-3</v>
      </c>
      <c r="H241" s="115">
        <v>50476.602841729997</v>
      </c>
      <c r="I241" s="200">
        <v>44622</v>
      </c>
    </row>
    <row r="242" spans="1:9" ht="13.8" x14ac:dyDescent="0.25">
      <c r="A242" s="18" t="s">
        <v>95</v>
      </c>
      <c r="B242" s="18"/>
      <c r="C242" s="115"/>
      <c r="D242" s="115"/>
      <c r="E242" s="18" t="s">
        <v>96</v>
      </c>
      <c r="F242" s="115">
        <v>437.55733658999998</v>
      </c>
      <c r="G242" s="168">
        <v>-4.9763838302665002E-2</v>
      </c>
      <c r="H242" s="115">
        <v>500.14306311000001</v>
      </c>
      <c r="I242" s="200">
        <v>44622</v>
      </c>
    </row>
    <row r="243" spans="1:9" ht="13.8" x14ac:dyDescent="0.25">
      <c r="A243" s="18" t="s">
        <v>97</v>
      </c>
      <c r="B243" s="18"/>
      <c r="C243" s="115"/>
      <c r="D243" s="115"/>
      <c r="E243" s="18" t="s">
        <v>98</v>
      </c>
      <c r="F243" s="115">
        <v>1011.38106352</v>
      </c>
      <c r="G243" s="168">
        <v>6.6992327369300884E-3</v>
      </c>
      <c r="H243" s="115">
        <v>1046.7299799800001</v>
      </c>
      <c r="I243" s="200">
        <v>44953</v>
      </c>
    </row>
    <row r="244" spans="1:9" ht="13.8" x14ac:dyDescent="0.25">
      <c r="A244" s="18"/>
      <c r="B244" s="18"/>
      <c r="C244" s="115"/>
      <c r="D244" s="115"/>
      <c r="E244" s="18"/>
      <c r="F244" s="115"/>
      <c r="G244" s="115"/>
      <c r="H244" s="115"/>
      <c r="I244" s="200"/>
    </row>
    <row r="245" spans="1:9" ht="13.8" x14ac:dyDescent="0.25">
      <c r="A245" s="199" t="s">
        <v>101</v>
      </c>
      <c r="B245" s="199"/>
      <c r="C245" s="199"/>
      <c r="D245" s="199"/>
      <c r="E245" s="199"/>
      <c r="F245" s="199"/>
      <c r="G245" s="199"/>
      <c r="H245" s="199"/>
      <c r="I245" s="199"/>
    </row>
    <row r="246" spans="1:9" ht="13.8" x14ac:dyDescent="0.25">
      <c r="A246" s="18" t="s">
        <v>104</v>
      </c>
      <c r="B246" s="18"/>
      <c r="C246" s="115"/>
      <c r="D246" s="115"/>
      <c r="E246" s="18" t="s">
        <v>105</v>
      </c>
      <c r="F246" s="115">
        <v>711.28576398999996</v>
      </c>
      <c r="G246" s="168">
        <v>-0.28587891689823086</v>
      </c>
      <c r="H246" s="115">
        <v>5041.9399999999996</v>
      </c>
      <c r="I246" s="200">
        <v>39400</v>
      </c>
    </row>
    <row r="247" spans="1:9" ht="13.8" x14ac:dyDescent="0.25">
      <c r="A247" s="18"/>
      <c r="B247" s="18"/>
      <c r="C247" s="115"/>
      <c r="D247" s="115"/>
      <c r="E247" s="18"/>
      <c r="F247" s="115"/>
      <c r="G247" s="168"/>
      <c r="H247" s="115"/>
      <c r="I247" s="200"/>
    </row>
    <row r="248" spans="1:9" ht="13.8" x14ac:dyDescent="0.25">
      <c r="A248" s="18"/>
      <c r="B248" s="18"/>
      <c r="C248" s="115"/>
      <c r="D248" s="115"/>
      <c r="E248" s="18"/>
      <c r="F248" s="115"/>
      <c r="G248" s="115"/>
      <c r="H248" s="115"/>
      <c r="I248" s="200"/>
    </row>
    <row r="251" spans="1:9" ht="13.8" x14ac:dyDescent="0.25">
      <c r="A251" s="18"/>
      <c r="B251" s="18"/>
      <c r="C251" s="115"/>
      <c r="D251" s="115"/>
      <c r="E251" s="18"/>
      <c r="F251" s="115"/>
      <c r="G251" s="168"/>
      <c r="H251" s="115"/>
      <c r="I251" s="200"/>
    </row>
    <row r="253" spans="1:9" ht="14.4" thickBot="1" x14ac:dyDescent="0.3">
      <c r="A253" s="170"/>
      <c r="B253" s="170"/>
      <c r="C253" s="114"/>
      <c r="D253" s="114"/>
      <c r="E253" s="114"/>
      <c r="F253" s="202"/>
      <c r="G253" s="170"/>
      <c r="H253" s="170"/>
      <c r="I253" s="170"/>
    </row>
    <row r="254" spans="1:9" ht="13.8" thickTop="1" x14ac:dyDescent="0.25">
      <c r="A254" s="261"/>
      <c r="D254" s="2"/>
      <c r="E254" s="2"/>
      <c r="F254" s="6"/>
    </row>
    <row r="255" spans="1:9" x14ac:dyDescent="0.25">
      <c r="A255" s="8"/>
      <c r="D255" s="2"/>
      <c r="E255" s="2"/>
      <c r="F255" s="6"/>
    </row>
    <row r="257" spans="1:6" ht="13.8" thickBot="1" x14ac:dyDescent="0.3"/>
    <row r="258" spans="1:6" ht="25.2" thickBot="1" x14ac:dyDescent="0.45">
      <c r="A258" s="220" t="s">
        <v>499</v>
      </c>
      <c r="B258" s="221"/>
      <c r="C258" s="222"/>
      <c r="D258" s="218"/>
      <c r="E258" s="218"/>
      <c r="F258" s="219"/>
    </row>
    <row r="259" spans="1:6" x14ac:dyDescent="0.25">
      <c r="A259" s="217"/>
      <c r="B259" s="217"/>
      <c r="C259" s="217"/>
    </row>
    <row r="260" spans="1:6" ht="34.799999999999997" x14ac:dyDescent="0.55000000000000004">
      <c r="A260" s="216" t="s">
        <v>500</v>
      </c>
      <c r="B260" s="215"/>
      <c r="C260" s="215"/>
      <c r="D260" s="215"/>
      <c r="E260" s="215"/>
      <c r="F260" s="215"/>
    </row>
    <row r="262" spans="1:6" ht="34.799999999999997" x14ac:dyDescent="0.55000000000000004">
      <c r="A262" s="216" t="s">
        <v>501</v>
      </c>
      <c r="B262" s="215"/>
      <c r="C262" s="215"/>
      <c r="D262" s="215"/>
      <c r="E262" s="215"/>
      <c r="F262" s="215"/>
    </row>
    <row r="264" spans="1:6" x14ac:dyDescent="0.25">
      <c r="A264" s="287" t="s">
        <v>502</v>
      </c>
      <c r="B264" s="287"/>
      <c r="C264" s="287"/>
    </row>
    <row r="265" spans="1:6" x14ac:dyDescent="0.25">
      <c r="A265" s="287"/>
      <c r="B265" s="287"/>
      <c r="C265" s="287"/>
    </row>
    <row r="279" spans="1:9" ht="13.8" x14ac:dyDescent="0.25">
      <c r="A279" s="18"/>
      <c r="B279" s="18"/>
      <c r="C279" s="18"/>
      <c r="D279" s="18"/>
      <c r="E279" s="18"/>
      <c r="F279" s="18"/>
      <c r="G279" s="18"/>
      <c r="H279" s="18"/>
      <c r="I279" s="18"/>
    </row>
    <row r="280" spans="1:9" ht="13.8" x14ac:dyDescent="0.25">
      <c r="A280" s="18"/>
      <c r="B280" s="18"/>
      <c r="C280" s="18"/>
      <c r="D280" s="18"/>
      <c r="E280" s="18"/>
      <c r="F280" s="18"/>
      <c r="G280" s="18"/>
      <c r="H280" s="18"/>
      <c r="I280" s="18"/>
    </row>
    <row r="281" spans="1:9" ht="13.8" x14ac:dyDescent="0.25">
      <c r="A281" s="18"/>
      <c r="B281" s="18"/>
      <c r="C281" s="18"/>
      <c r="D281" s="18"/>
      <c r="E281" s="18"/>
      <c r="F281" s="18"/>
      <c r="G281" s="18"/>
      <c r="H281" s="18"/>
      <c r="I281" s="18"/>
    </row>
    <row r="282" spans="1:9" ht="13.8" x14ac:dyDescent="0.25">
      <c r="A282" s="18"/>
      <c r="B282" s="18"/>
      <c r="C282" s="18"/>
      <c r="D282" s="18"/>
      <c r="E282" s="18"/>
      <c r="F282" s="18"/>
      <c r="G282" s="18"/>
      <c r="H282" s="18"/>
      <c r="I282" s="18"/>
    </row>
    <row r="283" spans="1:9" ht="13.8" x14ac:dyDescent="0.25">
      <c r="A283" s="18"/>
      <c r="B283" s="18"/>
      <c r="C283" s="18"/>
      <c r="D283" s="18"/>
      <c r="E283" s="18"/>
      <c r="F283" s="18"/>
      <c r="G283" s="18"/>
      <c r="H283" s="18"/>
      <c r="I283" s="18"/>
    </row>
    <row r="284" spans="1:9" ht="4.5" customHeight="1" x14ac:dyDescent="0.25">
      <c r="A284" s="18"/>
      <c r="B284" s="18"/>
      <c r="C284" s="18"/>
      <c r="D284" s="18"/>
      <c r="E284" s="18"/>
      <c r="F284" s="18"/>
      <c r="G284" s="18"/>
      <c r="H284" s="18"/>
      <c r="I284" s="18"/>
    </row>
    <row r="285" spans="1:9" ht="13.8" x14ac:dyDescent="0.25">
      <c r="B285" s="18"/>
      <c r="C285" s="18"/>
      <c r="D285" s="18"/>
      <c r="E285" s="18"/>
      <c r="F285" s="18"/>
      <c r="G285" s="18"/>
      <c r="H285" s="18"/>
      <c r="I285" s="18"/>
    </row>
    <row r="286" spans="1:9" ht="8.25" customHeight="1" x14ac:dyDescent="0.25">
      <c r="A286" s="276" t="str">
        <f>"Market Profile - "&amp; TEXT($H$3,"MMM")&amp;" "&amp;TEXT($H$3,"YYYY")</f>
        <v>Market Profile - Feb 2023</v>
      </c>
      <c r="B286" s="18"/>
      <c r="C286" s="18"/>
      <c r="D286" s="18"/>
      <c r="E286" s="280" t="s">
        <v>180</v>
      </c>
      <c r="F286" s="280"/>
      <c r="G286" s="280"/>
      <c r="H286" s="280"/>
      <c r="I286" s="280"/>
    </row>
    <row r="287" spans="1:9" ht="10.5" customHeight="1" thickBot="1" x14ac:dyDescent="0.3">
      <c r="A287" s="277"/>
      <c r="B287" s="163"/>
      <c r="C287" s="163"/>
      <c r="D287" s="163"/>
      <c r="E287" s="281"/>
      <c r="F287" s="281"/>
      <c r="G287" s="281"/>
      <c r="H287" s="281"/>
      <c r="I287" s="281"/>
    </row>
    <row r="288" spans="1:9" ht="38.25" customHeight="1" thickBot="1" x14ac:dyDescent="0.3">
      <c r="A288" s="197"/>
      <c r="B288" s="197"/>
      <c r="C288" s="239" t="s">
        <v>721</v>
      </c>
      <c r="D288" s="197"/>
      <c r="E288" s="203" t="s">
        <v>720</v>
      </c>
      <c r="F288" s="112" t="s">
        <v>169</v>
      </c>
      <c r="G288" s="288" t="s">
        <v>724</v>
      </c>
      <c r="H288" s="289"/>
      <c r="I288" s="204" t="s">
        <v>170</v>
      </c>
    </row>
    <row r="289" spans="1:10" ht="13.8" x14ac:dyDescent="0.25">
      <c r="A289" s="199" t="s">
        <v>106</v>
      </c>
      <c r="B289" s="199"/>
      <c r="C289" s="199"/>
      <c r="D289" s="199"/>
      <c r="E289" s="199"/>
      <c r="F289" s="199"/>
      <c r="G289" s="199"/>
      <c r="H289" s="199"/>
      <c r="I289" s="205"/>
    </row>
    <row r="290" spans="1:10" x14ac:dyDescent="0.25">
      <c r="A290" s="91" t="s">
        <v>14</v>
      </c>
      <c r="F290" s="58"/>
      <c r="I290" s="111"/>
    </row>
    <row r="291" spans="1:10" x14ac:dyDescent="0.25">
      <c r="A291" s="86" t="s">
        <v>427</v>
      </c>
      <c r="B291" s="86"/>
      <c r="C291" s="245">
        <v>1104</v>
      </c>
      <c r="D291" s="269">
        <v>1901</v>
      </c>
      <c r="E291" s="269"/>
      <c r="F291" s="246">
        <f>IFERROR(IF(OR(AND(D291="",C291=""),AND(D291=0,C291=0)),"",
IF(OR(D291="",D291=0),1,
IF(OR(D291&lt;&gt;"",D291&lt;&gt;0),(C291-D291)/ABS(D291)))),-1)</f>
        <v>-0.41925302472382958</v>
      </c>
      <c r="G291" s="290">
        <v>2230</v>
      </c>
      <c r="H291" s="290"/>
      <c r="I291" s="246">
        <f>C291/G291-1</f>
        <v>-0.50493273542600892</v>
      </c>
      <c r="J291" s="13"/>
    </row>
    <row r="292" spans="1:10" x14ac:dyDescent="0.25">
      <c r="A292" s="86" t="s">
        <v>160</v>
      </c>
      <c r="B292" s="86"/>
      <c r="C292" s="245">
        <v>5279</v>
      </c>
      <c r="D292" s="269">
        <v>5974</v>
      </c>
      <c r="E292" s="269"/>
      <c r="F292" s="246">
        <f t="shared" ref="F292:F299" si="16">IFERROR(IF(OR(AND(D292="",C292=""),AND(D292=0,C292=0)),"",
IF(OR(D292="",D292=0),1,
IF(OR(D292&lt;&gt;"",D292&lt;&gt;0),(C292-D292)/ABS(D292)))),-1)</f>
        <v>-0.11633746233679276</v>
      </c>
      <c r="G292" s="269">
        <v>2855</v>
      </c>
      <c r="H292" s="269"/>
      <c r="I292" s="246">
        <f>IFERROR(IF(OR(AND(G292="",C292=""),AND(G292=0,C292=0)),"",
IF(OR(G292="",G292=0),1,
IF(OR(G292&lt;&gt;"",G292&lt;&gt;0),(C292-G292)/ABS(G292)))),-1)</f>
        <v>0.84903677758318741</v>
      </c>
      <c r="J292" s="13"/>
    </row>
    <row r="293" spans="1:10" ht="13.8" customHeight="1" x14ac:dyDescent="0.25">
      <c r="A293" s="86" t="s">
        <v>428</v>
      </c>
      <c r="B293" s="86"/>
      <c r="C293" s="245">
        <v>12833</v>
      </c>
      <c r="D293" s="269">
        <v>15176</v>
      </c>
      <c r="E293" s="269"/>
      <c r="F293" s="246">
        <f t="shared" si="16"/>
        <v>-0.154388508170796</v>
      </c>
      <c r="G293" s="269">
        <v>10537</v>
      </c>
      <c r="H293" s="269"/>
      <c r="I293" s="246">
        <f t="shared" ref="I293:I296" si="17">IFERROR(IF(OR(AND(G293="",C293=""),AND(G293=0,C293=0)),"",
IF(OR(G293="",G293=0),1,
IF(OR(G293&lt;&gt;"",G293&lt;&gt;0),(C293-G293)/ABS(G293)))),-1)</f>
        <v>0.21789883268482491</v>
      </c>
      <c r="J293" s="13"/>
    </row>
    <row r="294" spans="1:10" x14ac:dyDescent="0.25">
      <c r="A294" s="86" t="s">
        <v>125</v>
      </c>
      <c r="B294" s="86"/>
      <c r="C294" s="245">
        <v>83</v>
      </c>
      <c r="D294" s="269">
        <v>45</v>
      </c>
      <c r="E294" s="269"/>
      <c r="F294" s="246">
        <f t="shared" si="16"/>
        <v>0.84444444444444444</v>
      </c>
      <c r="G294" s="269">
        <v>64</v>
      </c>
      <c r="H294" s="269"/>
      <c r="I294" s="246">
        <f t="shared" si="17"/>
        <v>0.296875</v>
      </c>
      <c r="J294" s="13"/>
    </row>
    <row r="295" spans="1:10" s="237" customFormat="1" x14ac:dyDescent="0.25">
      <c r="A295" s="86" t="s">
        <v>429</v>
      </c>
      <c r="B295" s="86"/>
      <c r="C295" s="245">
        <v>3291</v>
      </c>
      <c r="D295" s="269">
        <v>2976</v>
      </c>
      <c r="E295" s="269"/>
      <c r="F295" s="246">
        <f t="shared" si="16"/>
        <v>0.10584677419354839</v>
      </c>
      <c r="G295" s="269">
        <v>2679</v>
      </c>
      <c r="H295" s="269"/>
      <c r="I295" s="246">
        <f t="shared" si="17"/>
        <v>0.22844344904815231</v>
      </c>
      <c r="J295" s="240"/>
    </row>
    <row r="296" spans="1:10" s="237" customFormat="1" x14ac:dyDescent="0.25">
      <c r="A296" s="86" t="s">
        <v>430</v>
      </c>
      <c r="B296" s="86"/>
      <c r="C296" s="245">
        <v>14525</v>
      </c>
      <c r="D296" s="269">
        <v>17246</v>
      </c>
      <c r="E296" s="269"/>
      <c r="F296" s="246">
        <f t="shared" si="16"/>
        <v>-0.15777571610808303</v>
      </c>
      <c r="G296" s="269">
        <v>12504</v>
      </c>
      <c r="H296" s="269"/>
      <c r="I296" s="246">
        <f t="shared" si="17"/>
        <v>0.16162827895073575</v>
      </c>
      <c r="J296" s="240"/>
    </row>
    <row r="297" spans="1:10" x14ac:dyDescent="0.25">
      <c r="A297" s="86" t="s">
        <v>431</v>
      </c>
      <c r="B297" s="86"/>
      <c r="C297" s="86">
        <v>6</v>
      </c>
      <c r="D297" s="269">
        <v>2</v>
      </c>
      <c r="E297" s="269"/>
      <c r="F297" s="246">
        <f>IFERROR(IF(OR(AND(D297="",C298=""),AND(D297=0,C298=0)),"",
IF(OR(D297="",D297=0),1,
IF(OR(D297&lt;&gt;"",D297&lt;&gt;0),(C298-D297)/ABS(D297)))),-1)</f>
        <v>0</v>
      </c>
      <c r="G297" s="269">
        <v>12</v>
      </c>
      <c r="H297" s="269"/>
      <c r="I297" s="246">
        <f>IFERROR(IF(OR(AND(G297="",C298=""),AND(G297=0,C298=0)),"",
IF(OR(G297="",G297=0),1,
IF(OR(G297&lt;&gt;"",G297&lt;&gt;0),(C298-G297)/ABS(G297)))),-1)</f>
        <v>-0.83333333333333337</v>
      </c>
      <c r="J297" s="13"/>
    </row>
    <row r="298" spans="1:10" x14ac:dyDescent="0.25">
      <c r="A298" s="86" t="s">
        <v>126</v>
      </c>
      <c r="B298" s="86"/>
      <c r="C298" s="245">
        <v>2</v>
      </c>
      <c r="D298" s="269">
        <v>3</v>
      </c>
      <c r="E298" s="269"/>
      <c r="F298" s="246">
        <f>IFERROR(IF(OR(AND(D298="",#REF!=""),AND(D298=0,#REF!=0)),"",
IF(OR(D298="",D298=0),1,
IF(OR(D298&lt;&gt;"",D298&lt;&gt;0),(#REF!-D298)/ABS(D298)))),-1)</f>
        <v>-1</v>
      </c>
      <c r="G298" s="269">
        <v>10</v>
      </c>
      <c r="H298" s="269"/>
      <c r="I298" s="246">
        <f>IFERROR(IF(OR(AND(G298="",#REF!=""),AND(G298=0,#REF!=0)),"",
IF(OR(G298="",G298=0),1,
IF(OR(G298&lt;&gt;"",G298&lt;&gt;0),(#REF!-G298)/ABS(G298)))),-1)</f>
        <v>-1</v>
      </c>
      <c r="J298" s="13"/>
    </row>
    <row r="299" spans="1:10" x14ac:dyDescent="0.25">
      <c r="A299" s="1" t="s">
        <v>163</v>
      </c>
      <c r="C299" s="4">
        <f>SUM(C291:C298)</f>
        <v>37123</v>
      </c>
      <c r="D299" s="265">
        <v>43323</v>
      </c>
      <c r="E299" s="265"/>
      <c r="F299" s="105">
        <f t="shared" si="16"/>
        <v>-0.14311104955797152</v>
      </c>
      <c r="G299" s="265">
        <v>30891</v>
      </c>
      <c r="H299" s="265"/>
      <c r="I299" s="105">
        <f>IFERROR(IF(OR(AND(G299="",C299=""),AND(G299=0,C299=0)),"",
IF(OR(G299="",G299=0),1,
IF(OR(G299&lt;&gt;"",G299&lt;&gt;0),(C299-G299)/ABS(G299)))),-1)</f>
        <v>0.20174160758797061</v>
      </c>
      <c r="J299" s="13"/>
    </row>
    <row r="300" spans="1:10" x14ac:dyDescent="0.25">
      <c r="A300" s="91" t="s">
        <v>15</v>
      </c>
      <c r="C300" s="3"/>
      <c r="F300" s="111"/>
      <c r="I300" s="111" t="s">
        <v>167</v>
      </c>
    </row>
    <row r="301" spans="1:10" x14ac:dyDescent="0.25">
      <c r="A301" s="86" t="s">
        <v>427</v>
      </c>
      <c r="B301" s="86"/>
      <c r="C301" s="245">
        <v>33</v>
      </c>
      <c r="D301" s="269">
        <v>26</v>
      </c>
      <c r="E301" s="269"/>
      <c r="F301" s="111">
        <f t="shared" ref="F301:F309" si="18">IFERROR(IF(OR(AND(D301="",C301=""),AND(D301=0,C301=0)),"",
IF(OR(D301="",D301=0),1,
IF(OR(D301&lt;&gt;"",D301&lt;&gt;0),(C301-D301)/ABS(D301)))),-1)</f>
        <v>0.26923076923076922</v>
      </c>
      <c r="G301" s="262" t="s">
        <v>519</v>
      </c>
      <c r="H301" s="262"/>
      <c r="I301" s="111">
        <f t="shared" ref="I301:I309" si="19">IFERROR(IF(OR(AND(G301="",C301=""),AND(G301=0,C301=0)),"",
IF(OR(G301="",G301=0),1,
IF(OR(G301&lt;&gt;"",G301&lt;&gt;0),(C301-G301)/ABS(G301)))),-1)</f>
        <v>-1</v>
      </c>
    </row>
    <row r="302" spans="1:10" x14ac:dyDescent="0.25">
      <c r="A302" s="86" t="s">
        <v>160</v>
      </c>
      <c r="B302" s="86"/>
      <c r="C302" s="245">
        <v>121</v>
      </c>
      <c r="D302" s="269">
        <v>107</v>
      </c>
      <c r="E302" s="269"/>
      <c r="F302" s="111">
        <f t="shared" si="18"/>
        <v>0.13084112149532709</v>
      </c>
      <c r="G302" s="264">
        <v>158</v>
      </c>
      <c r="H302" s="264"/>
      <c r="I302" s="111">
        <f t="shared" si="19"/>
        <v>-0.23417721518987342</v>
      </c>
    </row>
    <row r="303" spans="1:10" x14ac:dyDescent="0.25">
      <c r="A303" s="86" t="s">
        <v>428</v>
      </c>
      <c r="B303" s="86"/>
      <c r="C303" s="245">
        <v>305</v>
      </c>
      <c r="D303" s="269">
        <v>272</v>
      </c>
      <c r="E303" s="269"/>
      <c r="F303" s="111">
        <f t="shared" si="18"/>
        <v>0.12132352941176471</v>
      </c>
      <c r="G303" s="264">
        <v>698</v>
      </c>
      <c r="H303" s="264"/>
      <c r="I303" s="111">
        <f t="shared" si="19"/>
        <v>-0.56303724928366761</v>
      </c>
    </row>
    <row r="304" spans="1:10" x14ac:dyDescent="0.25">
      <c r="A304" s="86" t="s">
        <v>125</v>
      </c>
      <c r="B304" s="86"/>
      <c r="C304" s="245">
        <v>0</v>
      </c>
      <c r="D304" s="269">
        <v>0</v>
      </c>
      <c r="E304" s="269"/>
      <c r="F304" s="111">
        <v>0</v>
      </c>
      <c r="G304" s="262" t="s">
        <v>519</v>
      </c>
      <c r="H304" s="262"/>
      <c r="I304" s="111">
        <f t="shared" si="19"/>
        <v>-1</v>
      </c>
    </row>
    <row r="305" spans="1:9" x14ac:dyDescent="0.25">
      <c r="A305" s="86" t="s">
        <v>429</v>
      </c>
      <c r="B305" s="86"/>
      <c r="C305" s="245">
        <v>74</v>
      </c>
      <c r="D305" s="269">
        <v>9</v>
      </c>
      <c r="E305" s="269"/>
      <c r="F305" s="111">
        <f t="shared" si="18"/>
        <v>7.2222222222222223</v>
      </c>
      <c r="G305" s="264">
        <v>102</v>
      </c>
      <c r="H305" s="264"/>
      <c r="I305" s="111">
        <f t="shared" si="19"/>
        <v>-0.27450980392156865</v>
      </c>
    </row>
    <row r="306" spans="1:9" x14ac:dyDescent="0.25">
      <c r="A306" s="86" t="s">
        <v>430</v>
      </c>
      <c r="B306" s="86"/>
      <c r="C306" s="245">
        <v>539</v>
      </c>
      <c r="D306" s="269">
        <v>657</v>
      </c>
      <c r="E306" s="269"/>
      <c r="F306" s="111">
        <f t="shared" si="18"/>
        <v>-0.17960426179604261</v>
      </c>
      <c r="G306" s="264">
        <v>1280</v>
      </c>
      <c r="H306" s="264"/>
      <c r="I306" s="111">
        <f t="shared" si="19"/>
        <v>-0.57890624999999996</v>
      </c>
    </row>
    <row r="307" spans="1:9" x14ac:dyDescent="0.25">
      <c r="A307" s="86" t="s">
        <v>431</v>
      </c>
      <c r="B307" s="86"/>
      <c r="C307" s="245">
        <v>0</v>
      </c>
      <c r="D307" s="269">
        <v>0</v>
      </c>
      <c r="E307" s="269"/>
      <c r="F307" s="111">
        <v>0</v>
      </c>
      <c r="G307" s="262" t="s">
        <v>519</v>
      </c>
      <c r="H307" s="262"/>
      <c r="I307" s="111">
        <f t="shared" si="19"/>
        <v>-1</v>
      </c>
    </row>
    <row r="308" spans="1:9" x14ac:dyDescent="0.25">
      <c r="A308" s="86" t="s">
        <v>126</v>
      </c>
      <c r="B308" s="86"/>
      <c r="C308" s="245">
        <v>0</v>
      </c>
      <c r="D308" s="269">
        <v>0</v>
      </c>
      <c r="E308" s="269"/>
      <c r="F308" s="111">
        <v>0</v>
      </c>
      <c r="G308" s="262" t="s">
        <v>519</v>
      </c>
      <c r="H308" s="262"/>
      <c r="I308" s="111">
        <f t="shared" si="19"/>
        <v>-1</v>
      </c>
    </row>
    <row r="309" spans="1:9" x14ac:dyDescent="0.25">
      <c r="A309" s="1" t="s">
        <v>164</v>
      </c>
      <c r="C309" s="4">
        <f>SUM(C301:C308)</f>
        <v>1072</v>
      </c>
      <c r="D309" s="265">
        <v>1071</v>
      </c>
      <c r="E309" s="265"/>
      <c r="F309" s="105">
        <f t="shared" si="18"/>
        <v>9.3370681605975728E-4</v>
      </c>
      <c r="G309" s="265">
        <v>2238</v>
      </c>
      <c r="H309" s="265"/>
      <c r="I309" s="105">
        <f t="shared" si="19"/>
        <v>-0.5210008936550492</v>
      </c>
    </row>
    <row r="310" spans="1:9" x14ac:dyDescent="0.25">
      <c r="A310" s="90" t="s">
        <v>118</v>
      </c>
      <c r="B310" s="90"/>
      <c r="C310" s="107"/>
      <c r="D310" s="90"/>
      <c r="E310" s="90"/>
      <c r="F310" s="90" t="s">
        <v>167</v>
      </c>
      <c r="G310" s="90"/>
      <c r="H310" s="68"/>
      <c r="I310" s="108" t="s">
        <v>167</v>
      </c>
    </row>
    <row r="311" spans="1:9" x14ac:dyDescent="0.25">
      <c r="A311" s="91" t="s">
        <v>14</v>
      </c>
      <c r="C311" s="3"/>
      <c r="F311" s="58"/>
      <c r="I311" s="111"/>
    </row>
    <row r="312" spans="1:9" x14ac:dyDescent="0.25">
      <c r="A312" s="86" t="s">
        <v>427</v>
      </c>
      <c r="B312" s="86"/>
      <c r="C312" s="245">
        <v>10518</v>
      </c>
      <c r="D312" s="264">
        <v>22116</v>
      </c>
      <c r="E312" s="264"/>
      <c r="F312" s="111">
        <f t="shared" ref="F312:F320" si="20">IFERROR(IF(OR(AND(D312="",C312=""),AND(D312=0,C312=0)),"",
IF(OR(D312="",D312=0),1,
IF(OR(D312&lt;&gt;"",D312&lt;&gt;0),(C312-D312)/ABS(D312)))),-1)</f>
        <v>-0.52441671188279981</v>
      </c>
      <c r="G312" s="264">
        <v>18605</v>
      </c>
      <c r="H312" s="264"/>
      <c r="I312" s="111">
        <f>IFERROR(IF(OR(AND(G312="",C312=""),AND(G312=0,C312=0)),"",
IF(OR(G312="",G312=0),1,
IF(OR(G312&lt;&gt;"",G312&lt;&gt;0),(C312-G312)/ABS(G312)))),-1)</f>
        <v>-0.4346680999731255</v>
      </c>
    </row>
    <row r="313" spans="1:9" x14ac:dyDescent="0.25">
      <c r="A313" s="86" t="s">
        <v>160</v>
      </c>
      <c r="B313" s="86"/>
      <c r="C313" s="245">
        <v>32827</v>
      </c>
      <c r="D313" s="264">
        <v>30361</v>
      </c>
      <c r="E313" s="264"/>
      <c r="F313" s="111">
        <f t="shared" si="20"/>
        <v>8.1222621125786376E-2</v>
      </c>
      <c r="G313" s="264">
        <v>21821</v>
      </c>
      <c r="H313" s="264"/>
      <c r="I313" s="111">
        <f t="shared" ref="I313:I320" si="21">IFERROR(IF(OR(AND(G313="",C313=""),AND(G313=0,C313=0)),"",
IF(OR(G313="",G313=0),1,
IF(OR(G313&lt;&gt;"",G313&lt;&gt;0),(C313-G313)/ABS(G313)))),-1)</f>
        <v>0.50437651803308736</v>
      </c>
    </row>
    <row r="314" spans="1:9" x14ac:dyDescent="0.25">
      <c r="A314" s="86" t="s">
        <v>428</v>
      </c>
      <c r="B314" s="86"/>
      <c r="C314" s="245">
        <v>59071</v>
      </c>
      <c r="D314" s="264">
        <v>72681</v>
      </c>
      <c r="E314" s="264"/>
      <c r="F314" s="111">
        <f t="shared" si="20"/>
        <v>-0.18725664203849698</v>
      </c>
      <c r="G314" s="264">
        <v>71196</v>
      </c>
      <c r="H314" s="264"/>
      <c r="I314" s="111">
        <f t="shared" si="21"/>
        <v>-0.1703045114894095</v>
      </c>
    </row>
    <row r="315" spans="1:9" x14ac:dyDescent="0.25">
      <c r="A315" s="86" t="s">
        <v>125</v>
      </c>
      <c r="B315" s="86"/>
      <c r="C315" s="245">
        <v>514</v>
      </c>
      <c r="D315" s="264">
        <v>201</v>
      </c>
      <c r="E315" s="264"/>
      <c r="F315" s="111">
        <f t="shared" si="20"/>
        <v>1.5572139303482586</v>
      </c>
      <c r="G315" s="264">
        <v>591</v>
      </c>
      <c r="H315" s="264"/>
      <c r="I315" s="111">
        <f t="shared" si="21"/>
        <v>-0.13028764805414553</v>
      </c>
    </row>
    <row r="316" spans="1:9" x14ac:dyDescent="0.25">
      <c r="A316" s="86" t="s">
        <v>429</v>
      </c>
      <c r="B316" s="86"/>
      <c r="C316" s="245">
        <v>12722</v>
      </c>
      <c r="D316" s="264">
        <v>10349</v>
      </c>
      <c r="E316" s="264"/>
      <c r="F316" s="111">
        <f t="shared" si="20"/>
        <v>0.22929751666827713</v>
      </c>
      <c r="G316" s="264">
        <v>17663</v>
      </c>
      <c r="H316" s="264"/>
      <c r="I316" s="111">
        <f t="shared" si="21"/>
        <v>-0.27973730396874824</v>
      </c>
    </row>
    <row r="317" spans="1:9" x14ac:dyDescent="0.25">
      <c r="A317" s="86" t="s">
        <v>430</v>
      </c>
      <c r="B317" s="86"/>
      <c r="C317" s="245">
        <v>65632</v>
      </c>
      <c r="D317" s="264">
        <v>87633</v>
      </c>
      <c r="E317" s="264"/>
      <c r="F317" s="111">
        <f t="shared" si="20"/>
        <v>-0.25105839124530716</v>
      </c>
      <c r="G317" s="264">
        <v>68011</v>
      </c>
      <c r="H317" s="264"/>
      <c r="I317" s="111">
        <f t="shared" si="21"/>
        <v>-3.4979635647174719E-2</v>
      </c>
    </row>
    <row r="318" spans="1:9" x14ac:dyDescent="0.25">
      <c r="A318" s="86" t="s">
        <v>431</v>
      </c>
      <c r="B318" s="86"/>
      <c r="C318" s="245">
        <v>91</v>
      </c>
      <c r="D318" s="264">
        <v>31</v>
      </c>
      <c r="E318" s="264"/>
      <c r="F318" s="111">
        <f t="shared" si="20"/>
        <v>1.935483870967742</v>
      </c>
      <c r="G318" s="264">
        <v>75</v>
      </c>
      <c r="H318" s="264"/>
      <c r="I318" s="111">
        <f t="shared" si="21"/>
        <v>0.21333333333333335</v>
      </c>
    </row>
    <row r="319" spans="1:9" x14ac:dyDescent="0.25">
      <c r="A319" s="86" t="s">
        <v>126</v>
      </c>
      <c r="B319" s="86"/>
      <c r="C319" s="245">
        <v>42</v>
      </c>
      <c r="D319" s="264">
        <v>66</v>
      </c>
      <c r="E319" s="264"/>
      <c r="F319" s="111">
        <f t="shared" si="20"/>
        <v>-0.36363636363636365</v>
      </c>
      <c r="G319" s="264">
        <v>37</v>
      </c>
      <c r="H319" s="264"/>
      <c r="I319" s="111">
        <f t="shared" si="21"/>
        <v>0.13513513513513514</v>
      </c>
    </row>
    <row r="320" spans="1:9" x14ac:dyDescent="0.25">
      <c r="A320" s="1" t="s">
        <v>163</v>
      </c>
      <c r="C320" s="4">
        <f>SUM(C312:C319)</f>
        <v>181417</v>
      </c>
      <c r="D320" s="265">
        <f>SUM(D312:E319)</f>
        <v>223438</v>
      </c>
      <c r="E320" s="265"/>
      <c r="F320" s="105">
        <f t="shared" si="20"/>
        <v>-0.18806559313993143</v>
      </c>
      <c r="G320" s="265">
        <v>197999</v>
      </c>
      <c r="H320" s="265"/>
      <c r="I320" s="105">
        <f t="shared" si="21"/>
        <v>-8.374789771665514E-2</v>
      </c>
    </row>
    <row r="321" spans="1:9" x14ac:dyDescent="0.25">
      <c r="A321" s="91" t="s">
        <v>15</v>
      </c>
      <c r="C321" s="3"/>
      <c r="D321" s="238"/>
      <c r="F321" s="111"/>
      <c r="G321" s="238"/>
      <c r="I321" s="111"/>
    </row>
    <row r="322" spans="1:9" x14ac:dyDescent="0.25">
      <c r="A322" s="86" t="s">
        <v>427</v>
      </c>
      <c r="B322" s="86"/>
      <c r="C322" s="245">
        <v>188</v>
      </c>
      <c r="D322" s="269">
        <v>40</v>
      </c>
      <c r="E322" s="269"/>
      <c r="F322" s="111">
        <f t="shared" ref="F322:F330" si="22">IFERROR(IF(OR(AND(D322="",C322=""),AND(D322=0,C322=0)),"",
IF(OR(D322="",D322=0),1,
IF(OR(D322&lt;&gt;"",D322&lt;&gt;0),(C322-D322)/ABS(D322)))),-1)</f>
        <v>3.7</v>
      </c>
      <c r="G322" s="262" t="s">
        <v>519</v>
      </c>
      <c r="H322" s="262"/>
      <c r="I322" s="111">
        <f t="shared" ref="I322:I330" si="23">IFERROR(IF(OR(AND(G322="",C322=""),AND(G322=0,C322=0)),"",
IF(OR(G322="",G322=0),1,
IF(OR(G322&lt;&gt;"",G322&lt;&gt;0),(C322-G322)/ABS(G322)))),-1)</f>
        <v>-1</v>
      </c>
    </row>
    <row r="323" spans="1:9" x14ac:dyDescent="0.25">
      <c r="A323" s="86" t="s">
        <v>160</v>
      </c>
      <c r="B323" s="86"/>
      <c r="C323" s="245">
        <v>2051</v>
      </c>
      <c r="D323" s="269">
        <v>1668</v>
      </c>
      <c r="E323" s="269"/>
      <c r="F323" s="111">
        <f t="shared" si="22"/>
        <v>0.22961630695443644</v>
      </c>
      <c r="G323" s="264">
        <v>778</v>
      </c>
      <c r="H323" s="264"/>
      <c r="I323" s="111">
        <f t="shared" si="23"/>
        <v>1.6362467866323906</v>
      </c>
    </row>
    <row r="324" spans="1:9" x14ac:dyDescent="0.25">
      <c r="A324" s="86" t="s">
        <v>428</v>
      </c>
      <c r="B324" s="86"/>
      <c r="C324" s="245">
        <v>4997</v>
      </c>
      <c r="D324" s="269">
        <v>4637</v>
      </c>
      <c r="E324" s="269"/>
      <c r="F324" s="111">
        <f t="shared" si="22"/>
        <v>7.7636402846668104E-2</v>
      </c>
      <c r="G324" s="264">
        <v>10532</v>
      </c>
      <c r="H324" s="264"/>
      <c r="I324" s="111">
        <f t="shared" si="23"/>
        <v>-0.52554120774781621</v>
      </c>
    </row>
    <row r="325" spans="1:9" x14ac:dyDescent="0.25">
      <c r="A325" s="86" t="s">
        <v>125</v>
      </c>
      <c r="B325" s="86"/>
      <c r="C325" s="245">
        <v>0</v>
      </c>
      <c r="D325" s="269">
        <v>0</v>
      </c>
      <c r="E325" s="269"/>
      <c r="F325" s="111" t="str">
        <f t="shared" si="22"/>
        <v/>
      </c>
      <c r="G325" s="262" t="s">
        <v>519</v>
      </c>
      <c r="H325" s="262"/>
      <c r="I325" s="111">
        <f t="shared" si="23"/>
        <v>-1</v>
      </c>
    </row>
    <row r="326" spans="1:9" x14ac:dyDescent="0.25">
      <c r="A326" s="86" t="s">
        <v>429</v>
      </c>
      <c r="B326" s="86"/>
      <c r="C326" s="245">
        <v>753</v>
      </c>
      <c r="D326" s="269">
        <v>64</v>
      </c>
      <c r="E326" s="269"/>
      <c r="F326" s="111">
        <f t="shared" si="22"/>
        <v>10.765625</v>
      </c>
      <c r="G326" s="262">
        <v>1550</v>
      </c>
      <c r="H326" s="262"/>
      <c r="I326" s="111">
        <f t="shared" si="23"/>
        <v>-0.51419354838709674</v>
      </c>
    </row>
    <row r="327" spans="1:9" x14ac:dyDescent="0.25">
      <c r="A327" s="86" t="s">
        <v>430</v>
      </c>
      <c r="B327" s="86"/>
      <c r="C327" s="245">
        <v>7534</v>
      </c>
      <c r="D327" s="269">
        <v>4508</v>
      </c>
      <c r="E327" s="269"/>
      <c r="F327" s="111">
        <f t="shared" si="22"/>
        <v>0.67125110913930786</v>
      </c>
      <c r="G327" s="262">
        <v>38809</v>
      </c>
      <c r="H327" s="262"/>
      <c r="I327" s="111">
        <f t="shared" si="23"/>
        <v>-0.80586977247545677</v>
      </c>
    </row>
    <row r="328" spans="1:9" x14ac:dyDescent="0.25">
      <c r="A328" s="86" t="s">
        <v>431</v>
      </c>
      <c r="B328" s="86"/>
      <c r="C328" s="245">
        <v>0</v>
      </c>
      <c r="D328" s="269">
        <v>0</v>
      </c>
      <c r="E328" s="269"/>
      <c r="F328" s="111" t="str">
        <f t="shared" si="22"/>
        <v/>
      </c>
      <c r="G328" s="262" t="s">
        <v>519</v>
      </c>
      <c r="H328" s="262"/>
      <c r="I328" s="111">
        <f t="shared" si="23"/>
        <v>-1</v>
      </c>
    </row>
    <row r="329" spans="1:9" x14ac:dyDescent="0.25">
      <c r="A329" s="86" t="s">
        <v>126</v>
      </c>
      <c r="B329" s="86"/>
      <c r="C329" s="245">
        <v>0</v>
      </c>
      <c r="D329" s="269">
        <v>0</v>
      </c>
      <c r="E329" s="269"/>
      <c r="F329" s="111" t="str">
        <f t="shared" si="22"/>
        <v/>
      </c>
      <c r="G329" s="262" t="s">
        <v>519</v>
      </c>
      <c r="H329" s="262"/>
      <c r="I329" s="111">
        <f t="shared" si="23"/>
        <v>-1</v>
      </c>
    </row>
    <row r="330" spans="1:9" x14ac:dyDescent="0.25">
      <c r="A330" s="1" t="s">
        <v>164</v>
      </c>
      <c r="C330" s="4">
        <f>SUM(C322:C329)</f>
        <v>15523</v>
      </c>
      <c r="D330" s="265">
        <v>10917</v>
      </c>
      <c r="E330" s="265"/>
      <c r="F330" s="105">
        <f t="shared" si="22"/>
        <v>0.42191078135018778</v>
      </c>
      <c r="G330" s="267">
        <v>51669</v>
      </c>
      <c r="H330" s="267"/>
      <c r="I330" s="105">
        <f t="shared" si="23"/>
        <v>-0.69956840658808961</v>
      </c>
    </row>
    <row r="331" spans="1:9" x14ac:dyDescent="0.25">
      <c r="A331" s="90" t="s">
        <v>171</v>
      </c>
      <c r="B331" s="90"/>
      <c r="C331" s="107"/>
      <c r="D331" s="90"/>
      <c r="E331" s="90"/>
      <c r="F331" s="90" t="s">
        <v>167</v>
      </c>
      <c r="G331" s="90"/>
      <c r="H331" s="90"/>
      <c r="I331" s="108" t="s">
        <v>167</v>
      </c>
    </row>
    <row r="332" spans="1:9" x14ac:dyDescent="0.25">
      <c r="A332" s="91" t="s">
        <v>14</v>
      </c>
      <c r="C332" s="3"/>
      <c r="F332" s="58"/>
      <c r="I332" s="111"/>
    </row>
    <row r="333" spans="1:9" x14ac:dyDescent="0.25">
      <c r="A333" s="86" t="s">
        <v>427</v>
      </c>
      <c r="B333" s="86"/>
      <c r="C333" s="241">
        <v>4643805.0601700004</v>
      </c>
      <c r="D333" s="266">
        <v>10459665.82848</v>
      </c>
      <c r="E333" s="266"/>
      <c r="F333" s="111">
        <f t="shared" ref="F333:F341" si="24">IFERROR(IF(OR(AND(D333="",C333=""),AND(D333=0,C333=0)),"",
IF(OR(D333="",D333=0),1,
IF(OR(D333&lt;&gt;"",D333&lt;&gt;0),(C333-D333)/ABS(D333)))),-1)</f>
        <v>-0.55602739740253837</v>
      </c>
      <c r="G333" s="264">
        <v>7977306</v>
      </c>
      <c r="H333" s="264"/>
      <c r="I333" s="111">
        <f t="shared" ref="I333:I341" si="25">IFERROR(IF(OR(AND(G333="",C333=""),AND(G333=0,C333=0)),"",
IF(OR(G333="",G333=0),1,
IF(OR(G333&lt;&gt;"",G333&lt;&gt;0),(C333-G333)/ABS(G333)))),-1)</f>
        <v>-0.41787301876473082</v>
      </c>
    </row>
    <row r="334" spans="1:9" x14ac:dyDescent="0.25">
      <c r="A334" s="86" t="s">
        <v>160</v>
      </c>
      <c r="B334" s="86"/>
      <c r="C334" s="241">
        <v>14118348.356379999</v>
      </c>
      <c r="D334" s="266">
        <v>14053098.698795</v>
      </c>
      <c r="E334" s="266"/>
      <c r="F334" s="111">
        <f t="shared" si="24"/>
        <v>4.643079720958173E-3</v>
      </c>
      <c r="G334" s="264">
        <v>9953873</v>
      </c>
      <c r="H334" s="264"/>
      <c r="I334" s="111">
        <f t="shared" si="25"/>
        <v>0.41837738500179766</v>
      </c>
    </row>
    <row r="335" spans="1:9" x14ac:dyDescent="0.25">
      <c r="A335" s="86" t="s">
        <v>428</v>
      </c>
      <c r="B335" s="86"/>
      <c r="C335" s="241">
        <v>24658951.723060001</v>
      </c>
      <c r="D335" s="266">
        <v>32456889.457019988</v>
      </c>
      <c r="E335" s="266"/>
      <c r="F335" s="111">
        <f t="shared" si="24"/>
        <v>-0.24025523900822846</v>
      </c>
      <c r="G335" s="264">
        <v>29705825</v>
      </c>
      <c r="H335" s="264"/>
      <c r="I335" s="111">
        <f t="shared" si="25"/>
        <v>-0.169895071991436</v>
      </c>
    </row>
    <row r="336" spans="1:9" x14ac:dyDescent="0.25">
      <c r="A336" s="86" t="s">
        <v>125</v>
      </c>
      <c r="B336" s="86"/>
      <c r="C336" s="241">
        <v>178864.86257799997</v>
      </c>
      <c r="D336" s="266">
        <v>67192.830013999992</v>
      </c>
      <c r="E336" s="266"/>
      <c r="F336" s="111">
        <f t="shared" si="24"/>
        <v>1.661963524095242</v>
      </c>
      <c r="G336" s="264">
        <v>178480</v>
      </c>
      <c r="H336" s="264"/>
      <c r="I336" s="111">
        <f t="shared" si="25"/>
        <v>2.1563344800536255E-3</v>
      </c>
    </row>
    <row r="337" spans="1:9" x14ac:dyDescent="0.25">
      <c r="A337" s="86" t="s">
        <v>429</v>
      </c>
      <c r="B337" s="86"/>
      <c r="C337" s="241">
        <v>5858288.5784649998</v>
      </c>
      <c r="D337" s="266">
        <v>5401577.3762149997</v>
      </c>
      <c r="E337" s="266"/>
      <c r="F337" s="111">
        <f t="shared" si="24"/>
        <v>8.4551450519075477E-2</v>
      </c>
      <c r="G337" s="264">
        <v>10053042</v>
      </c>
      <c r="H337" s="264"/>
      <c r="I337" s="111">
        <f t="shared" si="25"/>
        <v>-0.41726210051992224</v>
      </c>
    </row>
    <row r="338" spans="1:9" x14ac:dyDescent="0.25">
      <c r="A338" s="86" t="s">
        <v>430</v>
      </c>
      <c r="B338" s="86"/>
      <c r="C338" s="241">
        <v>26288126.164480001</v>
      </c>
      <c r="D338" s="266">
        <v>38184637.288749993</v>
      </c>
      <c r="E338" s="266"/>
      <c r="F338" s="111">
        <f t="shared" si="24"/>
        <v>-0.31155228827523673</v>
      </c>
      <c r="G338" s="264">
        <v>27237390</v>
      </c>
      <c r="H338" s="264"/>
      <c r="I338" s="111">
        <f t="shared" si="25"/>
        <v>-3.4851497721330837E-2</v>
      </c>
    </row>
    <row r="339" spans="1:9" x14ac:dyDescent="0.25">
      <c r="A339" s="86" t="s">
        <v>431</v>
      </c>
      <c r="B339" s="86"/>
      <c r="C339" s="241">
        <v>16213.550004000001</v>
      </c>
      <c r="D339" s="266">
        <v>5327</v>
      </c>
      <c r="E339" s="266"/>
      <c r="F339" s="111">
        <f t="shared" si="24"/>
        <v>2.0436549660221512</v>
      </c>
      <c r="G339" s="264">
        <v>11514</v>
      </c>
      <c r="H339" s="264"/>
      <c r="I339" s="111">
        <f t="shared" si="25"/>
        <v>0.40815963210005218</v>
      </c>
    </row>
    <row r="340" spans="1:9" x14ac:dyDescent="0.25">
      <c r="A340" s="86" t="s">
        <v>126</v>
      </c>
      <c r="B340" s="86"/>
      <c r="C340" s="241">
        <v>5697.72</v>
      </c>
      <c r="D340" s="266">
        <v>9242.3199000000004</v>
      </c>
      <c r="E340" s="266"/>
      <c r="F340" s="111">
        <f t="shared" si="24"/>
        <v>-0.38351841727529901</v>
      </c>
      <c r="G340" s="264">
        <v>5541</v>
      </c>
      <c r="H340" s="264"/>
      <c r="I340" s="111">
        <f t="shared" si="25"/>
        <v>2.8283703302652997E-2</v>
      </c>
    </row>
    <row r="341" spans="1:9" x14ac:dyDescent="0.25">
      <c r="A341" s="27" t="s">
        <v>163</v>
      </c>
      <c r="B341" s="86"/>
      <c r="C341" s="242">
        <f>SUM(C333:C340)</f>
        <v>75768296.015137002</v>
      </c>
      <c r="D341" s="268">
        <v>100637630.79917398</v>
      </c>
      <c r="E341" s="268"/>
      <c r="F341" s="105">
        <f t="shared" si="24"/>
        <v>-0.24711764959634863</v>
      </c>
      <c r="G341" s="265">
        <v>85122970</v>
      </c>
      <c r="H341" s="265"/>
      <c r="I341" s="105">
        <f t="shared" si="25"/>
        <v>-0.10989600086631139</v>
      </c>
    </row>
    <row r="342" spans="1:9" x14ac:dyDescent="0.25">
      <c r="A342" s="243" t="s">
        <v>15</v>
      </c>
      <c r="B342" s="86"/>
      <c r="C342" s="241"/>
      <c r="D342" s="86"/>
      <c r="E342" s="244"/>
      <c r="F342" s="111" t="s">
        <v>167</v>
      </c>
      <c r="H342" s="66"/>
      <c r="I342" s="111"/>
    </row>
    <row r="343" spans="1:9" x14ac:dyDescent="0.25">
      <c r="A343" s="86" t="s">
        <v>427</v>
      </c>
      <c r="B343" s="86"/>
      <c r="C343" s="241">
        <v>2213.1799999999998</v>
      </c>
      <c r="D343" s="266">
        <v>869.99800000000005</v>
      </c>
      <c r="E343" s="266"/>
      <c r="F343" s="111">
        <f t="shared" ref="F343:F351" si="26">IFERROR(IF(OR(AND(D343="",C343=""),AND(D343=0,C343=0)),"",
IF(OR(D343="",D343=0),1,
IF(OR(D343&lt;&gt;"",D343&lt;&gt;0),(C343-D343)/ABS(D343)))),-1)</f>
        <v>1.5438909054963341</v>
      </c>
      <c r="G343" s="262" t="s">
        <v>519</v>
      </c>
      <c r="H343" s="262"/>
      <c r="I343" s="111">
        <f t="shared" ref="I343:I351" si="27">IFERROR(IF(OR(AND(G343="",C343=""),AND(G343=0,C343=0)),"",
IF(OR(G343="",G343=0),1,
IF(OR(G343&lt;&gt;"",G343&lt;&gt;0),(C343-G343)/ABS(G343)))),-1)</f>
        <v>-1</v>
      </c>
    </row>
    <row r="344" spans="1:9" x14ac:dyDescent="0.25">
      <c r="A344" s="86" t="s">
        <v>160</v>
      </c>
      <c r="B344" s="86"/>
      <c r="C344" s="241">
        <v>18455.257399999999</v>
      </c>
      <c r="D344" s="266">
        <v>19497.315719999999</v>
      </c>
      <c r="E344" s="266"/>
      <c r="F344" s="111">
        <f t="shared" si="26"/>
        <v>-5.3446245368590675E-2</v>
      </c>
      <c r="G344" s="264">
        <v>8797</v>
      </c>
      <c r="H344" s="264"/>
      <c r="I344" s="111">
        <f t="shared" si="27"/>
        <v>1.0979035352961235</v>
      </c>
    </row>
    <row r="345" spans="1:9" x14ac:dyDescent="0.25">
      <c r="A345" s="86" t="s">
        <v>428</v>
      </c>
      <c r="B345" s="86"/>
      <c r="C345" s="241">
        <v>52479.108030000003</v>
      </c>
      <c r="D345" s="266">
        <v>46050.18793</v>
      </c>
      <c r="E345" s="266"/>
      <c r="F345" s="111">
        <f t="shared" si="26"/>
        <v>0.1396068157153339</v>
      </c>
      <c r="G345" s="264">
        <v>195293</v>
      </c>
      <c r="H345" s="264"/>
      <c r="I345" s="111">
        <f t="shared" si="27"/>
        <v>-0.7312801378953675</v>
      </c>
    </row>
    <row r="346" spans="1:9" x14ac:dyDescent="0.25">
      <c r="A346" s="86" t="s">
        <v>125</v>
      </c>
      <c r="B346" s="86"/>
      <c r="C346" s="241">
        <v>0</v>
      </c>
      <c r="D346" s="266">
        <v>0</v>
      </c>
      <c r="E346" s="266"/>
      <c r="F346" s="111" t="str">
        <f t="shared" si="26"/>
        <v/>
      </c>
      <c r="G346" s="262" t="s">
        <v>519</v>
      </c>
      <c r="H346" s="262"/>
      <c r="I346" s="111">
        <f t="shared" si="27"/>
        <v>-1</v>
      </c>
    </row>
    <row r="347" spans="1:9" x14ac:dyDescent="0.25">
      <c r="A347" s="86" t="s">
        <v>429</v>
      </c>
      <c r="B347" s="86"/>
      <c r="C347" s="241">
        <v>7378.6806200000001</v>
      </c>
      <c r="D347" s="266">
        <v>176.78020000000001</v>
      </c>
      <c r="E347" s="266"/>
      <c r="F347" s="111">
        <f t="shared" si="26"/>
        <v>40.739293314522776</v>
      </c>
      <c r="G347" s="262">
        <v>48528</v>
      </c>
      <c r="H347" s="262"/>
      <c r="I347" s="111">
        <f t="shared" si="27"/>
        <v>-0.84795003667985491</v>
      </c>
    </row>
    <row r="348" spans="1:9" x14ac:dyDescent="0.25">
      <c r="A348" s="86" t="s">
        <v>430</v>
      </c>
      <c r="B348" s="86"/>
      <c r="C348" s="241">
        <v>112162.55399</v>
      </c>
      <c r="D348" s="266">
        <v>52118.934979999998</v>
      </c>
      <c r="E348" s="266"/>
      <c r="F348" s="111">
        <f>IFERROR(IF(OR(AND(D348="",C348=""),AND(D348=0,C348=0)),"",
IF(OR(D348="",D348=0),1,
IF(OR(D348&lt;&gt;"",D348&lt;&gt;0),(C348-D348)/ABS(D348)))),-1)</f>
        <v>1.1520499993532294</v>
      </c>
      <c r="G348" s="262">
        <v>917164</v>
      </c>
      <c r="H348" s="262"/>
      <c r="I348" s="111">
        <f t="shared" si="27"/>
        <v>-0.8777071995957102</v>
      </c>
    </row>
    <row r="349" spans="1:9" x14ac:dyDescent="0.25">
      <c r="A349" s="86" t="s">
        <v>431</v>
      </c>
      <c r="B349" s="86"/>
      <c r="C349" s="241">
        <v>0</v>
      </c>
      <c r="D349" s="266">
        <v>0</v>
      </c>
      <c r="E349" s="266"/>
      <c r="F349" s="111" t="str">
        <f t="shared" si="26"/>
        <v/>
      </c>
      <c r="G349" s="262" t="s">
        <v>519</v>
      </c>
      <c r="H349" s="262"/>
      <c r="I349" s="111">
        <f t="shared" si="27"/>
        <v>-1</v>
      </c>
    </row>
    <row r="350" spans="1:9" x14ac:dyDescent="0.25">
      <c r="A350" s="86" t="s">
        <v>126</v>
      </c>
      <c r="B350" s="86"/>
      <c r="C350" s="241">
        <v>0</v>
      </c>
      <c r="D350" s="266">
        <v>0</v>
      </c>
      <c r="E350" s="266"/>
      <c r="F350" s="111" t="str">
        <f t="shared" si="26"/>
        <v/>
      </c>
      <c r="G350" s="262" t="s">
        <v>519</v>
      </c>
      <c r="H350" s="262"/>
      <c r="I350" s="111">
        <f t="shared" si="27"/>
        <v>-1</v>
      </c>
    </row>
    <row r="351" spans="1:9" x14ac:dyDescent="0.25">
      <c r="A351" s="1" t="s">
        <v>164</v>
      </c>
      <c r="C351" s="4">
        <f>SUM(C343:C350)</f>
        <v>192688.78003999998</v>
      </c>
      <c r="D351" s="265">
        <v>118713.21682999999</v>
      </c>
      <c r="E351" s="265"/>
      <c r="F351" s="105">
        <f t="shared" si="26"/>
        <v>0.62314513232283708</v>
      </c>
      <c r="G351" s="267">
        <v>1169782</v>
      </c>
      <c r="H351" s="267"/>
      <c r="I351" s="105">
        <f t="shared" si="27"/>
        <v>-0.83527804322514798</v>
      </c>
    </row>
    <row r="352" spans="1:9" x14ac:dyDescent="0.25">
      <c r="A352" s="90" t="s">
        <v>123</v>
      </c>
      <c r="B352" s="90"/>
      <c r="C352" s="107"/>
      <c r="D352" s="90"/>
      <c r="E352" s="90"/>
      <c r="F352" s="90" t="s">
        <v>167</v>
      </c>
      <c r="G352" s="90"/>
      <c r="H352" s="90"/>
      <c r="I352" s="106" t="s">
        <v>167</v>
      </c>
    </row>
    <row r="353" spans="1:9" x14ac:dyDescent="0.25">
      <c r="A353" s="91" t="s">
        <v>14</v>
      </c>
      <c r="C353" s="3"/>
      <c r="I353" s="111"/>
    </row>
    <row r="354" spans="1:9" x14ac:dyDescent="0.25">
      <c r="A354" t="s">
        <v>427</v>
      </c>
      <c r="C354" s="3">
        <v>9628</v>
      </c>
      <c r="D354" s="264">
        <v>9571</v>
      </c>
      <c r="E354" s="264"/>
      <c r="F354" s="111">
        <f t="shared" ref="F354:F369" si="28">IFERROR(IF(OR(AND(D354="",C354=""),AND(D354=0,C354=0)),"",
IF(OR(D354="",D354=0),1,
IF(OR(D354&lt;&gt;"",D354&lt;&gt;0),(C354-D354)/ABS(D354)))),-1)</f>
        <v>5.9554905443527321E-3</v>
      </c>
      <c r="G354" s="264">
        <v>9725</v>
      </c>
      <c r="H354" s="264"/>
      <c r="I354" s="111">
        <f t="shared" ref="I354:I361" si="29">IFERROR(IF(OR(AND(G354="",C354=""),AND(G354=0,C354=0)),"",
IF(OR(G354="",G354=0),1,
IF(OR(G354&lt;&gt;"",G354&lt;&gt;0),(C354-G354)/ABS(G354)))),-1)</f>
        <v>-9.9742930591259632E-3</v>
      </c>
    </row>
    <row r="355" spans="1:9" x14ac:dyDescent="0.25">
      <c r="A355" t="s">
        <v>160</v>
      </c>
      <c r="C355" s="3">
        <v>13143</v>
      </c>
      <c r="D355" s="264">
        <v>12575</v>
      </c>
      <c r="E355" s="264"/>
      <c r="F355" s="111">
        <f t="shared" si="28"/>
        <v>4.5168986083499008E-2</v>
      </c>
      <c r="G355" s="264">
        <v>8698</v>
      </c>
      <c r="H355" s="264"/>
      <c r="I355" s="111">
        <f t="shared" si="29"/>
        <v>0.51103702000459872</v>
      </c>
    </row>
    <row r="356" spans="1:9" x14ac:dyDescent="0.25">
      <c r="A356" t="s">
        <v>428</v>
      </c>
      <c r="C356" s="3">
        <v>23761</v>
      </c>
      <c r="D356" s="264">
        <v>20903</v>
      </c>
      <c r="E356" s="264"/>
      <c r="F356" s="111">
        <f t="shared" si="28"/>
        <v>0.13672678562885709</v>
      </c>
      <c r="G356" s="264">
        <v>25662</v>
      </c>
      <c r="H356" s="264"/>
      <c r="I356" s="111">
        <f t="shared" si="29"/>
        <v>-7.407840386563791E-2</v>
      </c>
    </row>
    <row r="357" spans="1:9" x14ac:dyDescent="0.25">
      <c r="A357" t="s">
        <v>125</v>
      </c>
      <c r="C357" s="3">
        <v>189</v>
      </c>
      <c r="D357" s="264">
        <v>177</v>
      </c>
      <c r="E357" s="264"/>
      <c r="F357" s="111">
        <f t="shared" si="28"/>
        <v>6.7796610169491525E-2</v>
      </c>
      <c r="G357" s="264">
        <v>169</v>
      </c>
      <c r="H357" s="264"/>
      <c r="I357" s="111">
        <f t="shared" si="29"/>
        <v>0.11834319526627218</v>
      </c>
    </row>
    <row r="358" spans="1:9" x14ac:dyDescent="0.25">
      <c r="A358" t="s">
        <v>429</v>
      </c>
      <c r="C358" s="3">
        <v>3683</v>
      </c>
      <c r="D358" s="264">
        <v>2788</v>
      </c>
      <c r="E358" s="264"/>
      <c r="F358" s="111">
        <f t="shared" si="28"/>
        <v>0.32101865136298424</v>
      </c>
      <c r="G358" s="264">
        <v>4064</v>
      </c>
      <c r="H358" s="264"/>
      <c r="I358" s="111">
        <f t="shared" si="29"/>
        <v>-9.375E-2</v>
      </c>
    </row>
    <row r="359" spans="1:9" x14ac:dyDescent="0.25">
      <c r="A359" t="s">
        <v>430</v>
      </c>
      <c r="C359" s="3">
        <v>25542</v>
      </c>
      <c r="D359" s="264">
        <v>22601</v>
      </c>
      <c r="E359" s="264"/>
      <c r="F359" s="111">
        <f t="shared" si="28"/>
        <v>0.13012698553161364</v>
      </c>
      <c r="G359" s="264">
        <v>23248</v>
      </c>
      <c r="H359" s="264"/>
      <c r="I359" s="111">
        <f t="shared" si="29"/>
        <v>9.8675154852030281E-2</v>
      </c>
    </row>
    <row r="360" spans="1:9" x14ac:dyDescent="0.25">
      <c r="A360" t="s">
        <v>431</v>
      </c>
      <c r="C360" s="3">
        <v>28</v>
      </c>
      <c r="D360" s="264">
        <v>1</v>
      </c>
      <c r="E360" s="264"/>
      <c r="F360" s="111">
        <f t="shared" si="28"/>
        <v>27</v>
      </c>
      <c r="G360" s="264">
        <v>66</v>
      </c>
      <c r="H360" s="264"/>
      <c r="I360" s="111">
        <f t="shared" si="29"/>
        <v>-0.5757575757575758</v>
      </c>
    </row>
    <row r="361" spans="1:9" x14ac:dyDescent="0.25">
      <c r="A361" t="s">
        <v>126</v>
      </c>
      <c r="C361" s="3">
        <v>0</v>
      </c>
      <c r="D361" s="264">
        <v>22</v>
      </c>
      <c r="E361" s="264"/>
      <c r="F361" s="111">
        <f t="shared" si="28"/>
        <v>-1</v>
      </c>
      <c r="G361" s="264">
        <v>25</v>
      </c>
      <c r="H361" s="264"/>
      <c r="I361" s="111">
        <f t="shared" si="29"/>
        <v>-1</v>
      </c>
    </row>
    <row r="362" spans="1:9" x14ac:dyDescent="0.25">
      <c r="A362" s="91" t="s">
        <v>15</v>
      </c>
      <c r="C362" s="3"/>
      <c r="E362" s="3"/>
      <c r="F362" s="111"/>
      <c r="G362" s="238"/>
      <c r="H362" s="3"/>
      <c r="I362" s="111"/>
    </row>
    <row r="363" spans="1:9" x14ac:dyDescent="0.25">
      <c r="A363" t="s">
        <v>427</v>
      </c>
      <c r="C363" s="3">
        <v>183</v>
      </c>
      <c r="D363" s="264">
        <v>35</v>
      </c>
      <c r="E363" s="264"/>
      <c r="F363" s="111">
        <f t="shared" si="28"/>
        <v>4.2285714285714286</v>
      </c>
      <c r="G363" s="264">
        <v>3</v>
      </c>
      <c r="H363" s="264"/>
      <c r="I363" s="111">
        <f t="shared" ref="I363:I370" si="30">IFERROR(IF(OR(AND(G363="",C363=""),AND(G363=0,C363=0)),"",
IF(OR(G363="",G363=0),1,
IF(OR(G363&lt;&gt;"",G363&lt;&gt;0),(C363-G363)/ABS(G363)))),-1)</f>
        <v>60</v>
      </c>
    </row>
    <row r="364" spans="1:9" x14ac:dyDescent="0.25">
      <c r="A364" t="s">
        <v>160</v>
      </c>
      <c r="C364" s="3">
        <v>4706</v>
      </c>
      <c r="D364" s="264">
        <v>4595</v>
      </c>
      <c r="E364" s="264"/>
      <c r="F364" s="111">
        <f t="shared" si="28"/>
        <v>2.4156692056583242E-2</v>
      </c>
      <c r="G364" s="264">
        <v>2962</v>
      </c>
      <c r="H364" s="264"/>
      <c r="I364" s="111">
        <f t="shared" si="30"/>
        <v>0.58879135719108711</v>
      </c>
    </row>
    <row r="365" spans="1:9" x14ac:dyDescent="0.25">
      <c r="A365" t="s">
        <v>428</v>
      </c>
      <c r="C365" s="3">
        <v>13454</v>
      </c>
      <c r="D365" s="264">
        <v>13034</v>
      </c>
      <c r="E365" s="264"/>
      <c r="F365" s="111">
        <f t="shared" si="28"/>
        <v>3.2223415682062301E-2</v>
      </c>
      <c r="G365" s="264">
        <v>14287</v>
      </c>
      <c r="H365" s="264"/>
      <c r="I365" s="111">
        <f t="shared" si="30"/>
        <v>-5.8304752572268498E-2</v>
      </c>
    </row>
    <row r="366" spans="1:9" x14ac:dyDescent="0.25">
      <c r="A366" t="s">
        <v>125</v>
      </c>
      <c r="C366" s="3">
        <v>0</v>
      </c>
      <c r="D366" s="264">
        <v>0</v>
      </c>
      <c r="E366" s="264"/>
      <c r="F366" s="111" t="str">
        <f t="shared" si="28"/>
        <v/>
      </c>
      <c r="G366" s="263" t="s">
        <v>519</v>
      </c>
      <c r="H366" s="263"/>
      <c r="I366" s="111"/>
    </row>
    <row r="367" spans="1:9" x14ac:dyDescent="0.25">
      <c r="A367" t="s">
        <v>429</v>
      </c>
      <c r="C367" s="3">
        <v>578</v>
      </c>
      <c r="D367" s="264">
        <v>238</v>
      </c>
      <c r="E367" s="264"/>
      <c r="F367" s="111">
        <f t="shared" si="28"/>
        <v>1.4285714285714286</v>
      </c>
      <c r="G367" s="264">
        <v>1347</v>
      </c>
      <c r="H367" s="264"/>
      <c r="I367" s="111">
        <f t="shared" si="30"/>
        <v>-0.57089829250185598</v>
      </c>
    </row>
    <row r="368" spans="1:9" x14ac:dyDescent="0.25">
      <c r="A368" t="s">
        <v>430</v>
      </c>
      <c r="C368" s="3">
        <v>13721</v>
      </c>
      <c r="D368" s="264">
        <v>10484</v>
      </c>
      <c r="E368" s="264"/>
      <c r="F368" s="111">
        <f t="shared" si="28"/>
        <v>0.30875619992369324</v>
      </c>
      <c r="G368" s="262">
        <v>17713</v>
      </c>
      <c r="H368" s="262"/>
      <c r="I368" s="111">
        <f t="shared" si="30"/>
        <v>-0.2253711962965054</v>
      </c>
    </row>
    <row r="369" spans="1:9" x14ac:dyDescent="0.25">
      <c r="A369" t="s">
        <v>431</v>
      </c>
      <c r="C369" s="3">
        <v>0</v>
      </c>
      <c r="D369" s="264">
        <v>0</v>
      </c>
      <c r="E369" s="264"/>
      <c r="F369" s="111" t="str">
        <f t="shared" si="28"/>
        <v/>
      </c>
      <c r="G369" s="263" t="s">
        <v>519</v>
      </c>
      <c r="H369" s="263"/>
      <c r="I369" s="111">
        <f t="shared" si="30"/>
        <v>-1</v>
      </c>
    </row>
    <row r="370" spans="1:9" x14ac:dyDescent="0.25">
      <c r="A370" t="s">
        <v>126</v>
      </c>
      <c r="C370" s="3">
        <v>0</v>
      </c>
      <c r="D370" s="264">
        <v>0</v>
      </c>
      <c r="E370" s="264"/>
      <c r="F370" s="111" t="str">
        <f t="shared" ref="F370" si="31">IFERROR(IF(OR(AND(C370="",D370=""),AND(C370=0,D370=0)),"",
IF(OR(C370="",C370=0),1,
IF(OR(C370&lt;&gt;"",C370&lt;&gt;0),(D370-C370)/ABS(C370)))),-1)</f>
        <v/>
      </c>
      <c r="G370" s="262" t="s">
        <v>519</v>
      </c>
      <c r="H370" s="262"/>
      <c r="I370" s="111">
        <f t="shared" si="30"/>
        <v>-1</v>
      </c>
    </row>
    <row r="371" spans="1:9" x14ac:dyDescent="0.25">
      <c r="G371" s="238"/>
    </row>
  </sheetData>
  <mergeCells count="159">
    <mergeCell ref="D296:E296"/>
    <mergeCell ref="I204:I205"/>
    <mergeCell ref="H203:H205"/>
    <mergeCell ref="A264:C265"/>
    <mergeCell ref="F123:H124"/>
    <mergeCell ref="G288:H288"/>
    <mergeCell ref="D291:E291"/>
    <mergeCell ref="G291:H291"/>
    <mergeCell ref="G292:H292"/>
    <mergeCell ref="G293:H293"/>
    <mergeCell ref="G294:H294"/>
    <mergeCell ref="G295:H295"/>
    <mergeCell ref="G296:H296"/>
    <mergeCell ref="G305:H305"/>
    <mergeCell ref="G306:H306"/>
    <mergeCell ref="G307:H307"/>
    <mergeCell ref="G308:H308"/>
    <mergeCell ref="G309:H309"/>
    <mergeCell ref="D309:E309"/>
    <mergeCell ref="F96:H97"/>
    <mergeCell ref="G8:I9"/>
    <mergeCell ref="A13:A15"/>
    <mergeCell ref="D107:E107"/>
    <mergeCell ref="D109:E109"/>
    <mergeCell ref="D110:E110"/>
    <mergeCell ref="D111:E111"/>
    <mergeCell ref="E201:H202"/>
    <mergeCell ref="A286:A287"/>
    <mergeCell ref="G203:G205"/>
    <mergeCell ref="E286:I287"/>
    <mergeCell ref="F127:I127"/>
    <mergeCell ref="E204:E205"/>
    <mergeCell ref="F204:F205"/>
    <mergeCell ref="D292:E292"/>
    <mergeCell ref="D293:E293"/>
    <mergeCell ref="D294:E294"/>
    <mergeCell ref="D295:E295"/>
    <mergeCell ref="D297:E297"/>
    <mergeCell ref="D298:E298"/>
    <mergeCell ref="D299:E299"/>
    <mergeCell ref="D312:E312"/>
    <mergeCell ref="D313:E313"/>
    <mergeCell ref="D314:E314"/>
    <mergeCell ref="D315:E315"/>
    <mergeCell ref="D316:E316"/>
    <mergeCell ref="G297:H297"/>
    <mergeCell ref="G298:H298"/>
    <mergeCell ref="G299:H299"/>
    <mergeCell ref="G301:H301"/>
    <mergeCell ref="G302:H302"/>
    <mergeCell ref="D301:E301"/>
    <mergeCell ref="D302:E302"/>
    <mergeCell ref="G312:H312"/>
    <mergeCell ref="D303:E303"/>
    <mergeCell ref="D304:E304"/>
    <mergeCell ref="D305:E305"/>
    <mergeCell ref="D306:E306"/>
    <mergeCell ref="D307:E307"/>
    <mergeCell ref="D308:E308"/>
    <mergeCell ref="G303:H303"/>
    <mergeCell ref="G304:H304"/>
    <mergeCell ref="D317:E317"/>
    <mergeCell ref="D318:E318"/>
    <mergeCell ref="D319:E319"/>
    <mergeCell ref="D320:E320"/>
    <mergeCell ref="G313:H313"/>
    <mergeCell ref="G314:H314"/>
    <mergeCell ref="G315:H315"/>
    <mergeCell ref="G316:H316"/>
    <mergeCell ref="G317:H317"/>
    <mergeCell ref="G318:H318"/>
    <mergeCell ref="G319:H319"/>
    <mergeCell ref="G320:H320"/>
    <mergeCell ref="G327:H327"/>
    <mergeCell ref="G328:H328"/>
    <mergeCell ref="G329:H329"/>
    <mergeCell ref="G330:H330"/>
    <mergeCell ref="D322:E322"/>
    <mergeCell ref="D323:E323"/>
    <mergeCell ref="D324:E324"/>
    <mergeCell ref="D325:E325"/>
    <mergeCell ref="D326:E326"/>
    <mergeCell ref="D327:E327"/>
    <mergeCell ref="D328:E328"/>
    <mergeCell ref="D329:E329"/>
    <mergeCell ref="G322:H322"/>
    <mergeCell ref="G323:H323"/>
    <mergeCell ref="G324:H324"/>
    <mergeCell ref="G325:H325"/>
    <mergeCell ref="G326:H326"/>
    <mergeCell ref="G347:H347"/>
    <mergeCell ref="G348:H348"/>
    <mergeCell ref="G338:H338"/>
    <mergeCell ref="G339:H339"/>
    <mergeCell ref="G340:H340"/>
    <mergeCell ref="G341:H341"/>
    <mergeCell ref="G343:H343"/>
    <mergeCell ref="G333:H333"/>
    <mergeCell ref="G334:H334"/>
    <mergeCell ref="G335:H335"/>
    <mergeCell ref="G336:H336"/>
    <mergeCell ref="G337:H337"/>
    <mergeCell ref="D346:E346"/>
    <mergeCell ref="D347:E347"/>
    <mergeCell ref="D348:E348"/>
    <mergeCell ref="D349:E349"/>
    <mergeCell ref="D350:E350"/>
    <mergeCell ref="G349:H349"/>
    <mergeCell ref="G350:H350"/>
    <mergeCell ref="G351:H351"/>
    <mergeCell ref="D330:E330"/>
    <mergeCell ref="D333:E333"/>
    <mergeCell ref="D334:E334"/>
    <mergeCell ref="D335:E335"/>
    <mergeCell ref="D336:E336"/>
    <mergeCell ref="D339:E339"/>
    <mergeCell ref="D337:E337"/>
    <mergeCell ref="D338:E338"/>
    <mergeCell ref="D340:E340"/>
    <mergeCell ref="D341:E341"/>
    <mergeCell ref="D343:E343"/>
    <mergeCell ref="D344:E344"/>
    <mergeCell ref="D345:E345"/>
    <mergeCell ref="G344:H344"/>
    <mergeCell ref="G345:H345"/>
    <mergeCell ref="G346:H346"/>
    <mergeCell ref="D359:E359"/>
    <mergeCell ref="D360:E360"/>
    <mergeCell ref="D361:E361"/>
    <mergeCell ref="D363:E363"/>
    <mergeCell ref="D351:E351"/>
    <mergeCell ref="D354:E354"/>
    <mergeCell ref="D355:E355"/>
    <mergeCell ref="D356:E356"/>
    <mergeCell ref="D357:E357"/>
    <mergeCell ref="G370:H370"/>
    <mergeCell ref="G369:H369"/>
    <mergeCell ref="D369:E369"/>
    <mergeCell ref="D370:E370"/>
    <mergeCell ref="G354:H354"/>
    <mergeCell ref="G355:H355"/>
    <mergeCell ref="G356:H356"/>
    <mergeCell ref="G357:H357"/>
    <mergeCell ref="G358:H358"/>
    <mergeCell ref="G359:H359"/>
    <mergeCell ref="G360:H360"/>
    <mergeCell ref="G361:H361"/>
    <mergeCell ref="G363:H363"/>
    <mergeCell ref="G364:H364"/>
    <mergeCell ref="G365:H365"/>
    <mergeCell ref="G366:H366"/>
    <mergeCell ref="G367:H367"/>
    <mergeCell ref="G368:H368"/>
    <mergeCell ref="D364:E364"/>
    <mergeCell ref="D365:E365"/>
    <mergeCell ref="D366:E366"/>
    <mergeCell ref="D367:E367"/>
    <mergeCell ref="D368:E368"/>
    <mergeCell ref="D358:E358"/>
  </mergeCells>
  <hyperlinks>
    <hyperlink ref="A260" r:id="rId1" display="https://www.jse.co.za/trade/derivative-market/equity-derivatives/reports" xr:uid="{00000000-0004-0000-0000-000000000000}"/>
    <hyperlink ref="A262"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rowBreaks count="2" manualBreakCount="2">
    <brk id="193" max="16383" man="1"/>
    <brk id="276" max="16383" man="1"/>
  </rowBreaks>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 customWidth="1"/>
    <col min="2" max="2" width="22.44140625" customWidth="1"/>
    <col min="3" max="3" width="17" bestFit="1" customWidth="1"/>
    <col min="4" max="4" width="18.88671875" customWidth="1"/>
    <col min="5" max="5" width="16.109375" customWidth="1"/>
    <col min="6" max="6" width="16" bestFit="1" customWidth="1"/>
    <col min="7" max="7" width="12.44140625" bestFit="1" customWidth="1"/>
    <col min="8" max="8" width="12.5546875" bestFit="1" customWidth="1"/>
    <col min="9" max="9" width="34.44140625" bestFit="1" customWidth="1"/>
    <col min="10" max="10" width="11.88671875" customWidth="1"/>
    <col min="13" max="13" width="15.5546875" style="2" bestFit="1" customWidth="1"/>
    <col min="14" max="14" width="23.5546875" customWidth="1"/>
    <col min="15" max="15" width="17.44140625" bestFit="1" customWidth="1"/>
    <col min="16" max="16" width="14.109375" bestFit="1" customWidth="1"/>
    <col min="17" max="17" width="25.5546875" bestFit="1" customWidth="1"/>
    <col min="18" max="18" width="28.44140625" customWidth="1"/>
    <col min="19" max="19" width="25" bestFit="1" customWidth="1"/>
    <col min="20" max="20" width="14.44140625" bestFit="1" customWidth="1"/>
    <col min="21" max="21" width="16.109375" bestFit="1" customWidth="1"/>
    <col min="22" max="22" width="13.44140625" bestFit="1" customWidth="1"/>
    <col min="23" max="23" width="16.5546875" bestFit="1" customWidth="1"/>
    <col min="24" max="24" width="14.88671875" bestFit="1" customWidth="1"/>
    <col min="25" max="25" width="23.109375" customWidth="1"/>
    <col min="26" max="27" width="9.109375" customWidth="1"/>
    <col min="28" max="28" width="13.88671875" customWidth="1"/>
    <col min="29" max="30" width="9.109375" customWidth="1"/>
    <col min="31" max="31" width="17.109375" customWidth="1"/>
    <col min="32" max="32" width="30.5546875" customWidth="1"/>
    <col min="33" max="38" width="11.5546875" customWidth="1"/>
    <col min="39" max="39" width="25.5546875" customWidth="1"/>
    <col min="40" max="45" width="9.109375" customWidth="1"/>
    <col min="46" max="46" width="31.44140625" customWidth="1"/>
    <col min="47" max="52" width="9.109375" customWidth="1"/>
    <col min="53" max="53" width="27.5546875" customWidth="1"/>
    <col min="54" max="54" width="9.109375" customWidth="1"/>
    <col min="55" max="58" width="15" customWidth="1"/>
    <col min="59" max="59" width="9.109375" customWidth="1"/>
    <col min="60" max="60" width="19.109375" customWidth="1"/>
    <col min="66" max="66" width="14" bestFit="1" customWidth="1"/>
    <col min="67" max="67" width="44.88671875" customWidth="1"/>
    <col min="68" max="68" width="13.5546875" bestFit="1" customWidth="1"/>
    <col min="69" max="69" width="15.44140625" bestFit="1" customWidth="1"/>
    <col min="70" max="70" width="12.44140625" bestFit="1" customWidth="1"/>
    <col min="71" max="71" width="27.88671875" customWidth="1"/>
    <col min="72" max="80" width="12.44140625" customWidth="1"/>
    <col min="81" max="81" width="24.44140625" customWidth="1"/>
    <col min="82" max="82" width="39.5546875" customWidth="1"/>
    <col min="83" max="83" width="18" bestFit="1" customWidth="1"/>
    <col min="84" max="84" width="19.88671875" customWidth="1"/>
    <col min="87" max="87" width="14.5546875" customWidth="1"/>
    <col min="90" max="90" width="22.44140625" customWidth="1"/>
    <col min="91" max="91" width="12.44140625" customWidth="1"/>
    <col min="92" max="92" width="12.109375" customWidth="1"/>
    <col min="96" max="96" width="18.5546875" bestFit="1" customWidth="1"/>
    <col min="97" max="97" width="12.5546875" customWidth="1"/>
    <col min="98" max="108" width="7.88671875" customWidth="1"/>
    <col min="110" max="110" width="19.5546875" bestFit="1" customWidth="1"/>
    <col min="111" max="111" width="22.44140625" bestFit="1" customWidth="1"/>
    <col min="112" max="112" width="13.5546875" bestFit="1" customWidth="1"/>
    <col min="113" max="113" width="18.5546875" bestFit="1" customWidth="1"/>
    <col min="114" max="114" width="22.44140625" bestFit="1" customWidth="1"/>
    <col min="115" max="115" width="13.5546875" bestFit="1" customWidth="1"/>
    <col min="116" max="116" width="28.44140625" bestFit="1" customWidth="1"/>
    <col min="117" max="117" width="22.44140625" bestFit="1" customWidth="1"/>
    <col min="118" max="118" width="13.5546875" bestFit="1" customWidth="1"/>
  </cols>
  <sheetData>
    <row r="1" spans="1:118" x14ac:dyDescent="0.25">
      <c r="A1" s="96" t="s">
        <v>182</v>
      </c>
      <c r="B1" t="s">
        <v>520</v>
      </c>
      <c r="C1" t="s">
        <v>521</v>
      </c>
      <c r="D1" t="s">
        <v>522</v>
      </c>
      <c r="E1" s="101" t="s">
        <v>189</v>
      </c>
      <c r="F1" t="s">
        <v>522</v>
      </c>
      <c r="G1" t="s">
        <v>520</v>
      </c>
      <c r="H1" t="s">
        <v>521</v>
      </c>
      <c r="I1" s="101" t="s">
        <v>190</v>
      </c>
      <c r="J1" s="101" t="s">
        <v>192</v>
      </c>
      <c r="K1" s="136" t="s">
        <v>523</v>
      </c>
      <c r="L1" s="136" t="s">
        <v>524</v>
      </c>
      <c r="M1" s="138" t="s">
        <v>521</v>
      </c>
      <c r="N1" s="101" t="s">
        <v>195</v>
      </c>
      <c r="O1" s="136" t="s">
        <v>490</v>
      </c>
      <c r="P1" s="136" t="s">
        <v>491</v>
      </c>
      <c r="Q1" s="136" t="s">
        <v>492</v>
      </c>
      <c r="R1" s="101" t="s">
        <v>418</v>
      </c>
      <c r="S1" s="136"/>
      <c r="T1" s="144"/>
      <c r="U1" s="144"/>
      <c r="V1" s="144"/>
      <c r="W1" s="144"/>
      <c r="X1" s="144"/>
      <c r="Y1" s="140" t="s">
        <v>424</v>
      </c>
      <c r="Z1" s="136" t="s">
        <v>487</v>
      </c>
      <c r="AA1" s="136" t="s">
        <v>627</v>
      </c>
      <c r="AB1" s="136" t="s">
        <v>628</v>
      </c>
      <c r="AC1" s="136" t="s">
        <v>629</v>
      </c>
      <c r="AD1" s="136" t="s">
        <v>630</v>
      </c>
      <c r="AE1" s="136" t="s">
        <v>631</v>
      </c>
      <c r="AF1" s="140" t="s">
        <v>432</v>
      </c>
      <c r="AG1" s="136" t="s">
        <v>487</v>
      </c>
      <c r="AH1" s="136" t="s">
        <v>627</v>
      </c>
      <c r="AI1" s="136" t="s">
        <v>628</v>
      </c>
      <c r="AJ1" s="136" t="s">
        <v>629</v>
      </c>
      <c r="AK1" s="136" t="s">
        <v>630</v>
      </c>
      <c r="AL1" s="136" t="s">
        <v>631</v>
      </c>
      <c r="AM1" s="140" t="s">
        <v>426</v>
      </c>
      <c r="AN1" s="136" t="s">
        <v>487</v>
      </c>
      <c r="AO1" s="136" t="s">
        <v>627</v>
      </c>
      <c r="AP1" s="136" t="s">
        <v>628</v>
      </c>
      <c r="AQ1" s="136" t="s">
        <v>629</v>
      </c>
      <c r="AR1" s="136" t="s">
        <v>630</v>
      </c>
      <c r="AS1" s="136" t="s">
        <v>631</v>
      </c>
      <c r="AT1" s="140" t="s">
        <v>433</v>
      </c>
      <c r="AU1" s="136" t="s">
        <v>487</v>
      </c>
      <c r="AV1" s="136" t="s">
        <v>627</v>
      </c>
      <c r="AW1" s="136" t="s">
        <v>628</v>
      </c>
      <c r="AX1" s="136" t="s">
        <v>629</v>
      </c>
      <c r="AY1" s="136" t="s">
        <v>630</v>
      </c>
      <c r="AZ1" s="136" t="s">
        <v>631</v>
      </c>
      <c r="BA1" s="140" t="s">
        <v>425</v>
      </c>
      <c r="BB1" s="136" t="s">
        <v>487</v>
      </c>
      <c r="BC1" s="136" t="s">
        <v>627</v>
      </c>
      <c r="BD1" s="136" t="s">
        <v>628</v>
      </c>
      <c r="BE1" s="136" t="s">
        <v>629</v>
      </c>
      <c r="BF1" s="136" t="s">
        <v>630</v>
      </c>
      <c r="BG1" s="136" t="s">
        <v>631</v>
      </c>
      <c r="BH1" s="140" t="s">
        <v>487</v>
      </c>
      <c r="BI1" s="136" t="s">
        <v>627</v>
      </c>
      <c r="BJ1" s="136" t="s">
        <v>628</v>
      </c>
      <c r="BK1" s="136" t="s">
        <v>629</v>
      </c>
      <c r="BL1" s="136" t="s">
        <v>630</v>
      </c>
      <c r="BM1" s="136" t="s">
        <v>631</v>
      </c>
      <c r="BN1" s="136"/>
      <c r="BO1" s="140" t="s">
        <v>434</v>
      </c>
      <c r="BP1" s="150" t="s">
        <v>627</v>
      </c>
      <c r="BQ1" s="150" t="s">
        <v>628</v>
      </c>
      <c r="BR1" s="150" t="s">
        <v>629</v>
      </c>
      <c r="BS1" s="148" t="s">
        <v>467</v>
      </c>
      <c r="BT1" s="152" t="s">
        <v>673</v>
      </c>
      <c r="BU1" s="152" t="s">
        <v>674</v>
      </c>
      <c r="BV1" s="152" t="s">
        <v>675</v>
      </c>
      <c r="BW1" s="152" t="s">
        <v>676</v>
      </c>
      <c r="BX1" s="152" t="s">
        <v>677</v>
      </c>
      <c r="BY1" s="152" t="s">
        <v>678</v>
      </c>
      <c r="BZ1" s="152" t="s">
        <v>679</v>
      </c>
      <c r="CA1" s="152" t="s">
        <v>680</v>
      </c>
      <c r="CB1" s="152" t="s">
        <v>681</v>
      </c>
      <c r="CC1" s="153" t="s">
        <v>468</v>
      </c>
      <c r="CD1" s="154" t="s">
        <v>684</v>
      </c>
      <c r="CE1" s="154" t="s">
        <v>685</v>
      </c>
      <c r="CF1" s="153" t="s">
        <v>473</v>
      </c>
      <c r="CG1" s="152" t="s">
        <v>6</v>
      </c>
      <c r="CH1" s="152" t="s">
        <v>686</v>
      </c>
      <c r="CI1" s="153" t="s">
        <v>475</v>
      </c>
      <c r="CJ1" t="s">
        <v>106</v>
      </c>
      <c r="CK1">
        <v>28313</v>
      </c>
      <c r="CL1" s="153" t="s">
        <v>478</v>
      </c>
      <c r="CM1" t="s">
        <v>106</v>
      </c>
      <c r="CN1">
        <v>11498</v>
      </c>
      <c r="CO1" s="153" t="s">
        <v>481</v>
      </c>
      <c r="CP1" t="s">
        <v>106</v>
      </c>
      <c r="CQ1">
        <v>826</v>
      </c>
      <c r="CR1" s="153" t="s">
        <v>484</v>
      </c>
      <c r="CS1" s="161" t="s">
        <v>690</v>
      </c>
      <c r="CT1" s="160" t="s">
        <v>691</v>
      </c>
      <c r="CU1" s="160" t="s">
        <v>692</v>
      </c>
      <c r="CV1" s="160" t="s">
        <v>693</v>
      </c>
      <c r="CW1" s="160" t="s">
        <v>694</v>
      </c>
      <c r="CX1" s="160" t="s">
        <v>695</v>
      </c>
      <c r="CY1" s="160" t="s">
        <v>696</v>
      </c>
      <c r="CZ1" s="160" t="s">
        <v>697</v>
      </c>
      <c r="DA1" s="160" t="s">
        <v>698</v>
      </c>
      <c r="DB1" s="160" t="s">
        <v>699</v>
      </c>
      <c r="DC1" s="160" t="s">
        <v>700</v>
      </c>
      <c r="DD1" s="160" t="s">
        <v>701</v>
      </c>
      <c r="DF1" s="96" t="s">
        <v>495</v>
      </c>
      <c r="DG1" s="208" t="s">
        <v>710</v>
      </c>
      <c r="DH1" s="208" t="s">
        <v>711</v>
      </c>
      <c r="DI1" s="96" t="s">
        <v>496</v>
      </c>
      <c r="DJ1" s="208" t="s">
        <v>710</v>
      </c>
      <c r="DK1" s="208" t="s">
        <v>711</v>
      </c>
      <c r="DL1" s="96" t="s">
        <v>497</v>
      </c>
      <c r="DM1" s="208" t="s">
        <v>710</v>
      </c>
      <c r="DN1" s="208" t="s">
        <v>711</v>
      </c>
    </row>
    <row r="2" spans="1:118" x14ac:dyDescent="0.25">
      <c r="B2">
        <v>6802455905</v>
      </c>
      <c r="C2">
        <v>444081777729.06421</v>
      </c>
      <c r="D2">
        <v>5617774</v>
      </c>
      <c r="F2">
        <v>1535</v>
      </c>
      <c r="G2">
        <v>1035301844</v>
      </c>
      <c r="H2">
        <v>48494998272.259171</v>
      </c>
      <c r="J2" s="100" t="str">
        <f>K2&amp;L2</f>
        <v>ABuy</v>
      </c>
      <c r="K2" s="135" t="s">
        <v>525</v>
      </c>
      <c r="L2" s="135" t="s">
        <v>526</v>
      </c>
      <c r="M2" s="139">
        <v>205717638815.198</v>
      </c>
      <c r="O2" s="135">
        <v>60963809339.93</v>
      </c>
      <c r="P2" s="135">
        <v>-68088401476.57</v>
      </c>
      <c r="Q2" s="135">
        <v>-7124592136.6400003</v>
      </c>
      <c r="S2" s="135"/>
      <c r="T2" s="145"/>
      <c r="U2" s="145"/>
      <c r="V2" s="145"/>
      <c r="W2" s="145"/>
      <c r="X2" s="145"/>
      <c r="Z2" s="135" t="s">
        <v>632</v>
      </c>
      <c r="AA2" s="135">
        <v>3020987.72</v>
      </c>
      <c r="AB2" s="135">
        <v>575</v>
      </c>
      <c r="AC2" s="135">
        <v>57</v>
      </c>
      <c r="AD2" s="135">
        <v>25299</v>
      </c>
      <c r="AE2" s="135">
        <v>0</v>
      </c>
      <c r="AF2" s="135"/>
      <c r="AG2" s="135" t="s">
        <v>632</v>
      </c>
      <c r="AH2" s="135">
        <v>150367.79999999999</v>
      </c>
      <c r="AI2" s="135">
        <v>72</v>
      </c>
      <c r="AJ2" s="135">
        <v>4</v>
      </c>
      <c r="AK2" s="135">
        <v>1108</v>
      </c>
      <c r="AL2" s="135">
        <v>0</v>
      </c>
      <c r="AN2" s="135" t="s">
        <v>632</v>
      </c>
      <c r="AO2" s="135">
        <v>5617496.8799999999</v>
      </c>
      <c r="AP2" s="135">
        <v>646</v>
      </c>
      <c r="AQ2" s="135">
        <v>97</v>
      </c>
      <c r="AR2" s="135">
        <v>18116</v>
      </c>
      <c r="AS2" s="135">
        <v>0</v>
      </c>
      <c r="AU2" s="135" t="s">
        <v>632</v>
      </c>
      <c r="AV2" s="135">
        <v>246980.56</v>
      </c>
      <c r="AW2" s="135">
        <v>14</v>
      </c>
      <c r="AX2" s="135">
        <v>3</v>
      </c>
      <c r="AY2" s="135">
        <v>1214</v>
      </c>
      <c r="AZ2" s="135">
        <v>0</v>
      </c>
      <c r="BB2" s="135" t="s">
        <v>632</v>
      </c>
      <c r="BC2" s="135">
        <v>1289130</v>
      </c>
      <c r="BD2" s="135">
        <v>313</v>
      </c>
      <c r="BE2" s="135">
        <v>14</v>
      </c>
      <c r="BF2" s="135">
        <v>23928</v>
      </c>
      <c r="BG2" s="135">
        <v>0</v>
      </c>
      <c r="BH2" t="s">
        <v>632</v>
      </c>
      <c r="BI2" s="135">
        <v>454220</v>
      </c>
      <c r="BJ2" s="135">
        <v>53</v>
      </c>
      <c r="BK2" s="135">
        <v>5</v>
      </c>
      <c r="BL2" s="135">
        <v>581</v>
      </c>
      <c r="BM2" s="135">
        <v>0</v>
      </c>
      <c r="BN2" s="135"/>
      <c r="BP2" s="149"/>
      <c r="BQ2" s="149"/>
      <c r="BR2" s="149"/>
      <c r="BT2" s="151" t="s">
        <v>124</v>
      </c>
      <c r="BU2" s="151">
        <v>31</v>
      </c>
      <c r="BV2" s="151">
        <v>0</v>
      </c>
      <c r="BW2" s="151">
        <v>1</v>
      </c>
      <c r="BX2" s="151">
        <v>0</v>
      </c>
      <c r="BY2" s="151">
        <v>0</v>
      </c>
      <c r="BZ2" s="151">
        <v>30</v>
      </c>
      <c r="CA2" s="151">
        <v>21</v>
      </c>
      <c r="CB2" s="151">
        <v>10</v>
      </c>
      <c r="CD2" s="155">
        <v>1273</v>
      </c>
      <c r="CE2" s="155">
        <v>22489402360508.891</v>
      </c>
      <c r="CG2" s="151">
        <v>2023</v>
      </c>
      <c r="CH2" s="151">
        <v>20</v>
      </c>
      <c r="CJ2" t="s">
        <v>688</v>
      </c>
      <c r="CK2">
        <v>1020514145250</v>
      </c>
      <c r="CM2" t="s">
        <v>688</v>
      </c>
      <c r="CN2">
        <v>2543661351670</v>
      </c>
      <c r="CP2" t="s">
        <v>688</v>
      </c>
      <c r="CQ2">
        <v>113570262987</v>
      </c>
      <c r="CS2" s="162">
        <v>2023</v>
      </c>
      <c r="CT2" s="160">
        <v>22</v>
      </c>
      <c r="CU2" s="160" t="s">
        <v>702</v>
      </c>
      <c r="CV2" s="160">
        <v>0</v>
      </c>
      <c r="CW2" s="160">
        <v>-19248363532</v>
      </c>
      <c r="CX2" s="160">
        <v>868</v>
      </c>
      <c r="CY2" s="160">
        <v>0</v>
      </c>
      <c r="CZ2" s="160">
        <v>39603806378</v>
      </c>
      <c r="DA2" s="160">
        <v>411</v>
      </c>
      <c r="DB2" s="160">
        <v>0</v>
      </c>
      <c r="DC2" s="160">
        <v>58852169910</v>
      </c>
      <c r="DD2" s="160">
        <v>457</v>
      </c>
      <c r="DG2" s="209" t="s">
        <v>712</v>
      </c>
      <c r="DH2" s="207">
        <v>115511529.28</v>
      </c>
      <c r="DJ2" s="209" t="s">
        <v>712</v>
      </c>
      <c r="DK2" s="207">
        <v>159382932.99000001</v>
      </c>
      <c r="DM2" s="209" t="s">
        <v>717</v>
      </c>
      <c r="DN2" s="207">
        <v>522846204</v>
      </c>
    </row>
    <row r="3" spans="1:118" x14ac:dyDescent="0.25">
      <c r="J3" s="100" t="str">
        <f t="shared" ref="J3:J5" si="0">K3&amp;L3</f>
        <v>PBuy</v>
      </c>
      <c r="K3" s="135" t="s">
        <v>527</v>
      </c>
      <c r="L3" s="135" t="s">
        <v>526</v>
      </c>
      <c r="M3" s="139">
        <v>238364138913.86618</v>
      </c>
      <c r="S3" s="135"/>
      <c r="T3" s="145"/>
      <c r="U3" s="145"/>
      <c r="V3" s="145"/>
      <c r="W3" s="145"/>
      <c r="X3" s="145"/>
      <c r="Z3" s="135" t="s">
        <v>633</v>
      </c>
      <c r="AA3" s="135">
        <v>0</v>
      </c>
      <c r="AB3" s="135">
        <v>0</v>
      </c>
      <c r="AC3" s="135">
        <v>0</v>
      </c>
      <c r="AD3" s="135">
        <v>0</v>
      </c>
      <c r="AE3" s="135">
        <v>0</v>
      </c>
      <c r="AF3" s="135"/>
      <c r="AG3" s="135" t="s">
        <v>633</v>
      </c>
      <c r="AH3" s="135">
        <v>0</v>
      </c>
      <c r="AI3" s="135">
        <v>0</v>
      </c>
      <c r="AJ3" s="135">
        <v>0</v>
      </c>
      <c r="AK3" s="135">
        <v>0</v>
      </c>
      <c r="AL3" s="135">
        <v>0</v>
      </c>
      <c r="AN3" s="135" t="s">
        <v>633</v>
      </c>
      <c r="AO3" s="135">
        <v>0</v>
      </c>
      <c r="AP3" s="135">
        <v>0</v>
      </c>
      <c r="AQ3" s="135">
        <v>0</v>
      </c>
      <c r="AR3" s="135">
        <v>0</v>
      </c>
      <c r="AS3" s="135">
        <v>0</v>
      </c>
      <c r="AU3" s="135" t="s">
        <v>633</v>
      </c>
      <c r="AV3" s="135">
        <v>0</v>
      </c>
      <c r="AW3" s="135">
        <v>0</v>
      </c>
      <c r="AX3" s="135">
        <v>0</v>
      </c>
      <c r="AY3" s="135">
        <v>0</v>
      </c>
      <c r="AZ3" s="135">
        <v>0</v>
      </c>
      <c r="BB3" s="135" t="s">
        <v>633</v>
      </c>
      <c r="BC3" s="135">
        <v>0</v>
      </c>
      <c r="BD3" s="135">
        <v>0</v>
      </c>
      <c r="BE3" s="135">
        <v>0</v>
      </c>
      <c r="BF3" s="135">
        <v>0</v>
      </c>
      <c r="BG3" s="135">
        <v>0</v>
      </c>
      <c r="BH3" t="s">
        <v>633</v>
      </c>
      <c r="BI3" s="135">
        <v>0</v>
      </c>
      <c r="BJ3" s="135">
        <v>0</v>
      </c>
      <c r="BK3" s="135">
        <v>0</v>
      </c>
      <c r="BL3" s="135">
        <v>0</v>
      </c>
      <c r="BM3" s="135">
        <v>0</v>
      </c>
      <c r="BN3" s="135"/>
      <c r="BT3" s="151" t="s">
        <v>682</v>
      </c>
      <c r="BU3" s="151">
        <v>270</v>
      </c>
      <c r="BV3" s="151">
        <v>0</v>
      </c>
      <c r="BW3" s="151">
        <v>1</v>
      </c>
      <c r="BX3" s="151">
        <v>0</v>
      </c>
      <c r="BY3" s="151">
        <v>0</v>
      </c>
      <c r="BZ3" s="151">
        <v>269</v>
      </c>
      <c r="CA3" s="151">
        <v>213</v>
      </c>
      <c r="CB3" s="151">
        <v>57</v>
      </c>
      <c r="CG3" s="151">
        <v>2022</v>
      </c>
      <c r="CH3" s="151">
        <v>20</v>
      </c>
      <c r="CJ3" t="s">
        <v>689</v>
      </c>
      <c r="CK3">
        <v>937127496086.96204</v>
      </c>
      <c r="CM3" t="s">
        <v>689</v>
      </c>
      <c r="CN3">
        <v>2347634550321.8872</v>
      </c>
      <c r="CP3" t="s">
        <v>689</v>
      </c>
      <c r="CQ3">
        <v>27684276781.780014</v>
      </c>
      <c r="CS3" s="162">
        <v>2023</v>
      </c>
      <c r="CT3" s="160">
        <v>21</v>
      </c>
      <c r="CU3" s="160" t="s">
        <v>703</v>
      </c>
      <c r="CV3" s="160">
        <v>-78198947401.630035</v>
      </c>
      <c r="CW3" s="160">
        <v>-73071376498</v>
      </c>
      <c r="CX3" s="160">
        <v>2439</v>
      </c>
      <c r="CY3" s="160">
        <v>235702523869.90002</v>
      </c>
      <c r="CZ3" s="160">
        <v>265764705501</v>
      </c>
      <c r="DA3" s="160">
        <v>1265</v>
      </c>
      <c r="DB3" s="160">
        <v>313901471271.52991</v>
      </c>
      <c r="DC3" s="160">
        <v>338836081999</v>
      </c>
      <c r="DD3" s="160">
        <v>1174</v>
      </c>
      <c r="DG3" s="209" t="s">
        <v>713</v>
      </c>
      <c r="DH3" s="207">
        <v>102710248.8</v>
      </c>
      <c r="DJ3" s="209" t="s">
        <v>713</v>
      </c>
      <c r="DK3" s="207">
        <v>103319948.8</v>
      </c>
      <c r="DM3" s="209" t="s">
        <v>712</v>
      </c>
      <c r="DN3" s="207">
        <v>1657655016.77</v>
      </c>
    </row>
    <row r="4" spans="1:118" x14ac:dyDescent="0.25">
      <c r="A4" s="96" t="s">
        <v>183</v>
      </c>
      <c r="B4" t="s">
        <v>520</v>
      </c>
      <c r="C4" t="s">
        <v>521</v>
      </c>
      <c r="D4" t="s">
        <v>522</v>
      </c>
      <c r="F4" t="s">
        <v>522</v>
      </c>
      <c r="G4" t="s">
        <v>520</v>
      </c>
      <c r="H4" t="s">
        <v>521</v>
      </c>
      <c r="J4" s="100" t="str">
        <f t="shared" si="0"/>
        <v>ASell</v>
      </c>
      <c r="K4" s="135" t="s">
        <v>525</v>
      </c>
      <c r="L4" s="135" t="s">
        <v>528</v>
      </c>
      <c r="M4" s="139">
        <v>193701715145.5047</v>
      </c>
      <c r="N4" s="101" t="s">
        <v>196</v>
      </c>
      <c r="O4" s="136" t="s">
        <v>490</v>
      </c>
      <c r="P4" s="136" t="s">
        <v>491</v>
      </c>
      <c r="Q4" s="136" t="s">
        <v>492</v>
      </c>
      <c r="S4" s="135"/>
      <c r="T4" s="145"/>
      <c r="U4" s="145"/>
      <c r="V4" s="145"/>
      <c r="W4" s="145"/>
      <c r="X4" s="145"/>
      <c r="Z4" s="135" t="s">
        <v>634</v>
      </c>
      <c r="AA4" s="135">
        <v>0</v>
      </c>
      <c r="AB4" s="135">
        <v>0</v>
      </c>
      <c r="AC4" s="135">
        <v>0</v>
      </c>
      <c r="AD4" s="135">
        <v>0</v>
      </c>
      <c r="AE4" s="135">
        <v>0</v>
      </c>
      <c r="AF4" s="135"/>
      <c r="AG4" s="135" t="s">
        <v>634</v>
      </c>
      <c r="AH4" s="135">
        <v>0</v>
      </c>
      <c r="AI4" s="135">
        <v>0</v>
      </c>
      <c r="AJ4" s="135">
        <v>0</v>
      </c>
      <c r="AK4" s="135">
        <v>0</v>
      </c>
      <c r="AL4" s="135">
        <v>0</v>
      </c>
      <c r="AN4" s="135" t="s">
        <v>634</v>
      </c>
      <c r="AO4" s="135">
        <v>0</v>
      </c>
      <c r="AP4" s="135">
        <v>0</v>
      </c>
      <c r="AQ4" s="135">
        <v>0</v>
      </c>
      <c r="AR4" s="135">
        <v>0</v>
      </c>
      <c r="AS4" s="135">
        <v>0</v>
      </c>
      <c r="AU4" s="135" t="s">
        <v>634</v>
      </c>
      <c r="AV4" s="135">
        <v>0</v>
      </c>
      <c r="AW4" s="135">
        <v>0</v>
      </c>
      <c r="AX4" s="135">
        <v>0</v>
      </c>
      <c r="AY4" s="135">
        <v>0</v>
      </c>
      <c r="AZ4" s="135">
        <v>0</v>
      </c>
      <c r="BB4" s="135" t="s">
        <v>634</v>
      </c>
      <c r="BC4" s="135">
        <v>0</v>
      </c>
      <c r="BD4" s="135">
        <v>0</v>
      </c>
      <c r="BE4" s="135">
        <v>0</v>
      </c>
      <c r="BF4" s="135">
        <v>0</v>
      </c>
      <c r="BG4" s="135">
        <v>0</v>
      </c>
      <c r="BH4" t="s">
        <v>634</v>
      </c>
      <c r="BI4" s="135">
        <v>0</v>
      </c>
      <c r="BJ4" s="135">
        <v>0</v>
      </c>
      <c r="BK4" s="135">
        <v>0</v>
      </c>
      <c r="BL4" s="135">
        <v>0</v>
      </c>
      <c r="BM4" s="135">
        <v>0</v>
      </c>
      <c r="BN4" s="135"/>
      <c r="BO4" s="140" t="s">
        <v>435</v>
      </c>
      <c r="BP4" s="150" t="s">
        <v>627</v>
      </c>
      <c r="BQ4" s="150" t="s">
        <v>628</v>
      </c>
      <c r="BR4" s="150" t="s">
        <v>629</v>
      </c>
      <c r="BT4" s="151" t="s">
        <v>683</v>
      </c>
      <c r="BU4" s="151">
        <v>1</v>
      </c>
      <c r="BV4" s="151">
        <v>0</v>
      </c>
      <c r="BW4" s="151">
        <v>0</v>
      </c>
      <c r="BX4" s="151">
        <v>0</v>
      </c>
      <c r="BY4" s="151">
        <v>0</v>
      </c>
      <c r="BZ4" s="151">
        <v>1</v>
      </c>
      <c r="CA4" s="151">
        <v>1</v>
      </c>
      <c r="CB4" s="151">
        <v>0</v>
      </c>
      <c r="CC4" s="153" t="s">
        <v>469</v>
      </c>
      <c r="CD4" s="156" t="s">
        <v>684</v>
      </c>
      <c r="CE4" s="156" t="s">
        <v>685</v>
      </c>
      <c r="CS4" s="162">
        <v>2023</v>
      </c>
      <c r="CT4" s="160">
        <v>21</v>
      </c>
      <c r="CU4" s="160" t="s">
        <v>704</v>
      </c>
      <c r="CV4" s="160">
        <v>77302872441.509979</v>
      </c>
      <c r="CW4" s="160">
        <v>72005840498</v>
      </c>
      <c r="CX4" s="160">
        <v>2343</v>
      </c>
      <c r="CY4" s="160">
        <v>300836432958.63995</v>
      </c>
      <c r="CZ4" s="160">
        <v>324020061999</v>
      </c>
      <c r="DA4" s="160">
        <v>1125</v>
      </c>
      <c r="DB4" s="160">
        <v>223533560517.12997</v>
      </c>
      <c r="DC4" s="160">
        <v>252014221501</v>
      </c>
      <c r="DD4" s="160">
        <v>1218</v>
      </c>
      <c r="DG4" s="209" t="s">
        <v>714</v>
      </c>
      <c r="DH4" s="207">
        <v>6798140.29</v>
      </c>
      <c r="DJ4" s="209" t="s">
        <v>714</v>
      </c>
      <c r="DK4" s="207">
        <v>45724114.710000001</v>
      </c>
      <c r="DM4" s="209" t="s">
        <v>713</v>
      </c>
      <c r="DN4" s="207">
        <v>1001554584.9</v>
      </c>
    </row>
    <row r="5" spans="1:118" x14ac:dyDescent="0.25">
      <c r="B5">
        <v>12216021437</v>
      </c>
      <c r="C5">
        <v>867932759013.83765</v>
      </c>
      <c r="D5" s="122">
        <v>11479969</v>
      </c>
      <c r="F5">
        <v>2975</v>
      </c>
      <c r="G5">
        <v>1454348794</v>
      </c>
      <c r="H5" s="122">
        <v>85971240144.017654</v>
      </c>
      <c r="J5" s="100" t="str">
        <f t="shared" si="0"/>
        <v>PSell</v>
      </c>
      <c r="K5" s="135" t="s">
        <v>527</v>
      </c>
      <c r="L5" s="135" t="s">
        <v>528</v>
      </c>
      <c r="M5" s="139">
        <v>250380062583.55945</v>
      </c>
      <c r="O5" s="135">
        <v>126047461585.58</v>
      </c>
      <c r="P5" s="135">
        <v>-145066293891.56</v>
      </c>
      <c r="Q5" s="135">
        <v>-19018832305.98</v>
      </c>
      <c r="S5" s="135"/>
      <c r="T5" s="145"/>
      <c r="U5" s="145"/>
      <c r="V5" s="145"/>
      <c r="W5" s="145"/>
      <c r="X5" s="145"/>
      <c r="Z5" s="135" t="s">
        <v>635</v>
      </c>
      <c r="AA5" s="135">
        <v>0</v>
      </c>
      <c r="AB5" s="135">
        <v>0</v>
      </c>
      <c r="AC5" s="135">
        <v>0</v>
      </c>
      <c r="AD5" s="135">
        <v>0</v>
      </c>
      <c r="AE5" s="135">
        <v>0</v>
      </c>
      <c r="AF5" s="135"/>
      <c r="AG5" s="135" t="s">
        <v>635</v>
      </c>
      <c r="AH5" s="135">
        <v>0</v>
      </c>
      <c r="AI5" s="135">
        <v>0</v>
      </c>
      <c r="AJ5" s="135">
        <v>0</v>
      </c>
      <c r="AK5" s="135">
        <v>0</v>
      </c>
      <c r="AL5" s="135">
        <v>0</v>
      </c>
      <c r="AN5" s="135" t="s">
        <v>635</v>
      </c>
      <c r="AO5" s="135">
        <v>0</v>
      </c>
      <c r="AP5" s="135">
        <v>0</v>
      </c>
      <c r="AQ5" s="135">
        <v>0</v>
      </c>
      <c r="AR5" s="135">
        <v>0</v>
      </c>
      <c r="AS5" s="135">
        <v>0</v>
      </c>
      <c r="AU5" s="135" t="s">
        <v>635</v>
      </c>
      <c r="AV5" s="135">
        <v>0</v>
      </c>
      <c r="AW5" s="135">
        <v>0</v>
      </c>
      <c r="AX5" s="135">
        <v>0</v>
      </c>
      <c r="AY5" s="135">
        <v>0</v>
      </c>
      <c r="AZ5" s="135">
        <v>0</v>
      </c>
      <c r="BB5" s="135" t="s">
        <v>635</v>
      </c>
      <c r="BC5" s="135">
        <v>0</v>
      </c>
      <c r="BD5" s="135">
        <v>0</v>
      </c>
      <c r="BE5" s="135">
        <v>0</v>
      </c>
      <c r="BF5" s="135">
        <v>0</v>
      </c>
      <c r="BG5" s="135">
        <v>0</v>
      </c>
      <c r="BH5" t="s">
        <v>635</v>
      </c>
      <c r="BI5" s="135">
        <v>0</v>
      </c>
      <c r="BJ5" s="135">
        <v>0</v>
      </c>
      <c r="BK5" s="135">
        <v>0</v>
      </c>
      <c r="BL5" s="135">
        <v>0</v>
      </c>
      <c r="BM5" s="135">
        <v>0</v>
      </c>
      <c r="BN5" s="135"/>
      <c r="BP5" s="149"/>
      <c r="BQ5" s="149"/>
      <c r="BR5" s="149"/>
      <c r="BT5" s="151"/>
      <c r="BU5" s="151"/>
      <c r="BV5" s="151"/>
      <c r="BW5" s="151"/>
      <c r="BX5" s="151"/>
      <c r="BY5" s="151"/>
      <c r="BZ5" s="151"/>
      <c r="CA5" s="151"/>
      <c r="CB5" s="151"/>
      <c r="CD5" s="157">
        <v>1109</v>
      </c>
      <c r="CE5" s="157">
        <v>21994935241298.152</v>
      </c>
      <c r="CF5" s="153" t="s">
        <v>474</v>
      </c>
      <c r="CG5" s="152" t="s">
        <v>6</v>
      </c>
      <c r="CH5" s="152" t="s">
        <v>686</v>
      </c>
      <c r="CS5" s="162">
        <v>2023</v>
      </c>
      <c r="CT5" s="160">
        <v>52</v>
      </c>
      <c r="CU5" s="160" t="s">
        <v>705</v>
      </c>
      <c r="CV5" s="160">
        <v>-44086152750.720001</v>
      </c>
      <c r="CW5" s="160">
        <v>-47522551832</v>
      </c>
      <c r="CX5" s="160">
        <v>1711</v>
      </c>
      <c r="CY5" s="160">
        <v>47778671244.600006</v>
      </c>
      <c r="CZ5" s="160">
        <v>54496740397</v>
      </c>
      <c r="DA5" s="160">
        <v>863</v>
      </c>
      <c r="DB5" s="160">
        <v>91864823995.320023</v>
      </c>
      <c r="DC5" s="160">
        <v>102019292229</v>
      </c>
      <c r="DD5" s="160">
        <v>848</v>
      </c>
      <c r="DG5" s="209" t="s">
        <v>715</v>
      </c>
      <c r="DH5" s="207">
        <v>13691497.060000001</v>
      </c>
      <c r="DJ5" s="209" t="s">
        <v>715</v>
      </c>
      <c r="DK5" s="207">
        <v>29285615.710000001</v>
      </c>
      <c r="DM5" s="209" t="s">
        <v>714</v>
      </c>
      <c r="DN5" s="207">
        <v>189747336</v>
      </c>
    </row>
    <row r="6" spans="1:118" x14ac:dyDescent="0.25">
      <c r="J6" s="100"/>
      <c r="K6" s="43"/>
      <c r="M6"/>
      <c r="S6" s="135"/>
      <c r="T6" s="145"/>
      <c r="U6" s="145"/>
      <c r="V6" s="145"/>
      <c r="W6" s="145"/>
      <c r="X6" s="145"/>
      <c r="Z6" s="135" t="s">
        <v>636</v>
      </c>
      <c r="AA6" s="135">
        <v>0</v>
      </c>
      <c r="AB6" s="135">
        <v>0</v>
      </c>
      <c r="AC6" s="135">
        <v>0</v>
      </c>
      <c r="AD6" s="135">
        <v>0</v>
      </c>
      <c r="AE6" s="135">
        <v>0</v>
      </c>
      <c r="AF6" s="135"/>
      <c r="AG6" s="135" t="s">
        <v>636</v>
      </c>
      <c r="AH6" s="135">
        <v>0</v>
      </c>
      <c r="AI6" s="135">
        <v>0</v>
      </c>
      <c r="AJ6" s="135">
        <v>0</v>
      </c>
      <c r="AK6" s="135">
        <v>0</v>
      </c>
      <c r="AL6" s="135">
        <v>0</v>
      </c>
      <c r="AN6" s="135" t="s">
        <v>636</v>
      </c>
      <c r="AO6" s="135">
        <v>0</v>
      </c>
      <c r="AP6" s="135">
        <v>0</v>
      </c>
      <c r="AQ6" s="135">
        <v>0</v>
      </c>
      <c r="AR6" s="135">
        <v>0</v>
      </c>
      <c r="AS6" s="135">
        <v>0</v>
      </c>
      <c r="AU6" s="135" t="s">
        <v>636</v>
      </c>
      <c r="AV6" s="135">
        <v>0</v>
      </c>
      <c r="AW6" s="135">
        <v>0</v>
      </c>
      <c r="AX6" s="135">
        <v>0</v>
      </c>
      <c r="AY6" s="135">
        <v>0</v>
      </c>
      <c r="AZ6" s="135">
        <v>0</v>
      </c>
      <c r="BB6" s="135" t="s">
        <v>636</v>
      </c>
      <c r="BC6" s="135">
        <v>0</v>
      </c>
      <c r="BD6" s="135">
        <v>0</v>
      </c>
      <c r="BE6" s="135">
        <v>0</v>
      </c>
      <c r="BF6" s="135">
        <v>0</v>
      </c>
      <c r="BG6" s="135">
        <v>0</v>
      </c>
      <c r="BH6" t="s">
        <v>636</v>
      </c>
      <c r="BI6" s="135">
        <v>0</v>
      </c>
      <c r="BJ6" s="135">
        <v>0</v>
      </c>
      <c r="BK6" s="135">
        <v>0</v>
      </c>
      <c r="BL6" s="135">
        <v>0</v>
      </c>
      <c r="BM6" s="135">
        <v>0</v>
      </c>
      <c r="BN6" s="135"/>
      <c r="BP6" s="149"/>
      <c r="BQ6" s="149"/>
      <c r="BR6" s="149"/>
      <c r="BT6" s="151"/>
      <c r="BU6" s="151"/>
      <c r="BV6" s="151"/>
      <c r="BW6" s="151"/>
      <c r="BX6" s="151"/>
      <c r="BY6" s="151"/>
      <c r="BZ6" s="151"/>
      <c r="CA6" s="151"/>
      <c r="CB6" s="151"/>
      <c r="CG6" s="151">
        <v>2023</v>
      </c>
      <c r="CH6" s="151">
        <v>41</v>
      </c>
      <c r="CI6" s="153" t="s">
        <v>476</v>
      </c>
      <c r="CJ6" t="s">
        <v>106</v>
      </c>
      <c r="CK6">
        <v>52151</v>
      </c>
      <c r="CL6" s="153" t="s">
        <v>479</v>
      </c>
      <c r="CM6" t="s">
        <v>106</v>
      </c>
      <c r="CN6">
        <v>22938</v>
      </c>
      <c r="CO6" s="153" t="s">
        <v>482</v>
      </c>
      <c r="CP6" t="s">
        <v>106</v>
      </c>
      <c r="CQ6">
        <v>1648</v>
      </c>
      <c r="CS6" s="162">
        <v>2023</v>
      </c>
      <c r="CT6" s="160">
        <v>33</v>
      </c>
      <c r="CU6" s="160" t="s">
        <v>706</v>
      </c>
      <c r="CV6" s="160">
        <v>-3677629943.929996</v>
      </c>
      <c r="CW6" s="160">
        <v>-4888944295</v>
      </c>
      <c r="CX6" s="160">
        <v>5404</v>
      </c>
      <c r="CY6" s="160">
        <v>188390112495.08997</v>
      </c>
      <c r="CZ6" s="160">
        <v>205097135391</v>
      </c>
      <c r="DA6" s="160">
        <v>2656</v>
      </c>
      <c r="DB6" s="160">
        <v>192067742439.01996</v>
      </c>
      <c r="DC6" s="160">
        <v>209986079686</v>
      </c>
      <c r="DD6" s="160">
        <v>2748</v>
      </c>
      <c r="DG6" s="209" t="s">
        <v>716</v>
      </c>
      <c r="DH6" s="207">
        <v>549999998.89999998</v>
      </c>
      <c r="DJ6" s="209" t="s">
        <v>716</v>
      </c>
      <c r="DK6" s="207">
        <v>799999997.39999998</v>
      </c>
      <c r="DM6" s="209" t="s">
        <v>715</v>
      </c>
      <c r="DN6" s="207">
        <v>76717777.200000003</v>
      </c>
    </row>
    <row r="7" spans="1:118" x14ac:dyDescent="0.25">
      <c r="A7" s="96" t="s">
        <v>184</v>
      </c>
      <c r="B7" t="s">
        <v>520</v>
      </c>
      <c r="C7" t="s">
        <v>521</v>
      </c>
      <c r="D7" t="s">
        <v>522</v>
      </c>
      <c r="F7" t="s">
        <v>522</v>
      </c>
      <c r="G7" t="s">
        <v>520</v>
      </c>
      <c r="H7" t="s">
        <v>521</v>
      </c>
      <c r="I7" s="101" t="s">
        <v>191</v>
      </c>
      <c r="J7" s="96" t="s">
        <v>192</v>
      </c>
      <c r="K7" s="136" t="s">
        <v>523</v>
      </c>
      <c r="L7" s="136" t="s">
        <v>524</v>
      </c>
      <c r="M7" s="138" t="s">
        <v>521</v>
      </c>
      <c r="N7" s="101" t="s">
        <v>197</v>
      </c>
      <c r="O7" s="136" t="s">
        <v>490</v>
      </c>
      <c r="P7" s="136" t="s">
        <v>491</v>
      </c>
      <c r="Q7" s="136" t="s">
        <v>492</v>
      </c>
      <c r="S7" s="135"/>
      <c r="T7" s="145"/>
      <c r="U7" s="145"/>
      <c r="V7" s="145"/>
      <c r="W7" s="145"/>
      <c r="X7" s="145"/>
      <c r="Z7" s="135" t="s">
        <v>637</v>
      </c>
      <c r="AA7" s="135">
        <v>0</v>
      </c>
      <c r="AB7" s="135">
        <v>0</v>
      </c>
      <c r="AC7" s="135">
        <v>0</v>
      </c>
      <c r="AD7" s="135">
        <v>0</v>
      </c>
      <c r="AE7" s="135">
        <v>0</v>
      </c>
      <c r="AF7" s="135"/>
      <c r="AG7" s="135" t="s">
        <v>637</v>
      </c>
      <c r="AH7" s="135">
        <v>0</v>
      </c>
      <c r="AI7" s="135">
        <v>0</v>
      </c>
      <c r="AJ7" s="135">
        <v>0</v>
      </c>
      <c r="AK7" s="135">
        <v>0</v>
      </c>
      <c r="AL7" s="135">
        <v>0</v>
      </c>
      <c r="AN7" s="135" t="s">
        <v>637</v>
      </c>
      <c r="AO7" s="135">
        <v>0</v>
      </c>
      <c r="AP7" s="135">
        <v>0</v>
      </c>
      <c r="AQ7" s="135">
        <v>0</v>
      </c>
      <c r="AR7" s="135">
        <v>0</v>
      </c>
      <c r="AS7" s="135">
        <v>0</v>
      </c>
      <c r="AU7" s="135" t="s">
        <v>637</v>
      </c>
      <c r="AV7" s="135">
        <v>0</v>
      </c>
      <c r="AW7" s="135">
        <v>0</v>
      </c>
      <c r="AX7" s="135">
        <v>0</v>
      </c>
      <c r="AY7" s="135">
        <v>0</v>
      </c>
      <c r="AZ7" s="135">
        <v>0</v>
      </c>
      <c r="BB7" s="135" t="s">
        <v>637</v>
      </c>
      <c r="BC7" s="135">
        <v>0</v>
      </c>
      <c r="BD7" s="135">
        <v>0</v>
      </c>
      <c r="BE7" s="135">
        <v>0</v>
      </c>
      <c r="BF7" s="135">
        <v>0</v>
      </c>
      <c r="BG7" s="135">
        <v>0</v>
      </c>
      <c r="BH7" t="s">
        <v>637</v>
      </c>
      <c r="BI7" s="135">
        <v>0</v>
      </c>
      <c r="BJ7" s="135">
        <v>0</v>
      </c>
      <c r="BK7" s="135">
        <v>0</v>
      </c>
      <c r="BL7" s="135">
        <v>0</v>
      </c>
      <c r="BM7" s="135">
        <v>0</v>
      </c>
      <c r="BN7" s="135"/>
      <c r="BO7" s="140" t="s">
        <v>437</v>
      </c>
      <c r="BP7" s="150" t="s">
        <v>627</v>
      </c>
      <c r="BQ7" s="150" t="s">
        <v>628</v>
      </c>
      <c r="BR7" s="150" t="s">
        <v>629</v>
      </c>
      <c r="BT7" s="151"/>
      <c r="BU7" s="151"/>
      <c r="BV7" s="151"/>
      <c r="BW7" s="151"/>
      <c r="BX7" s="151"/>
      <c r="BY7" s="151"/>
      <c r="BZ7" s="151"/>
      <c r="CA7" s="151"/>
      <c r="CB7" s="151"/>
      <c r="CG7" s="151">
        <v>2022</v>
      </c>
      <c r="CH7" s="151">
        <v>41</v>
      </c>
      <c r="CJ7" t="s">
        <v>688</v>
      </c>
      <c r="CK7">
        <v>1966645838353</v>
      </c>
      <c r="CM7" t="s">
        <v>688</v>
      </c>
      <c r="CN7">
        <v>4944638143250</v>
      </c>
      <c r="CP7" t="s">
        <v>688</v>
      </c>
      <c r="CQ7">
        <v>201686130841</v>
      </c>
      <c r="CS7" s="162">
        <v>2023</v>
      </c>
      <c r="CT7" s="160">
        <v>14</v>
      </c>
      <c r="CU7" s="160" t="s">
        <v>707</v>
      </c>
      <c r="CV7" s="160">
        <v>941857092.31999922</v>
      </c>
      <c r="CW7" s="160">
        <v>2113833748</v>
      </c>
      <c r="CX7" s="160">
        <v>402</v>
      </c>
      <c r="CY7" s="160">
        <v>43429098923.860001</v>
      </c>
      <c r="CZ7" s="160">
        <v>49749984346</v>
      </c>
      <c r="DA7" s="160">
        <v>205</v>
      </c>
      <c r="DB7" s="160">
        <v>42487241831.540001</v>
      </c>
      <c r="DC7" s="160">
        <v>47636150598</v>
      </c>
      <c r="DD7" s="160">
        <v>197</v>
      </c>
      <c r="DM7" t="s">
        <v>716</v>
      </c>
      <c r="DN7" s="224">
        <v>54999999.950000003</v>
      </c>
    </row>
    <row r="8" spans="1:118" x14ac:dyDescent="0.25">
      <c r="B8">
        <v>12541037603</v>
      </c>
      <c r="C8">
        <v>844252736570.32898</v>
      </c>
      <c r="D8" s="122">
        <v>11709439</v>
      </c>
      <c r="F8">
        <v>2980</v>
      </c>
      <c r="G8">
        <v>1372090700</v>
      </c>
      <c r="H8" s="122">
        <v>72501335153.489029</v>
      </c>
      <c r="J8" s="100" t="str">
        <f>K8&amp;L8</f>
        <v>ABuy</v>
      </c>
      <c r="K8" s="135" t="s">
        <v>525</v>
      </c>
      <c r="L8" s="135" t="s">
        <v>526</v>
      </c>
      <c r="M8" s="139">
        <v>194201160757.15192</v>
      </c>
      <c r="O8" s="141">
        <v>140639156271.57999</v>
      </c>
      <c r="P8" s="141">
        <v>-128282633407.72</v>
      </c>
      <c r="Q8" s="135">
        <v>12356522863.860001</v>
      </c>
      <c r="S8" s="135"/>
      <c r="T8" s="145"/>
      <c r="U8" s="145"/>
      <c r="V8" s="145"/>
      <c r="W8" s="145"/>
      <c r="X8" s="145"/>
      <c r="Z8" s="135" t="s">
        <v>638</v>
      </c>
      <c r="AA8" s="135">
        <v>0</v>
      </c>
      <c r="AB8" s="135">
        <v>0</v>
      </c>
      <c r="AC8" s="135">
        <v>0</v>
      </c>
      <c r="AD8" s="135">
        <v>0</v>
      </c>
      <c r="AE8" s="135">
        <v>0</v>
      </c>
      <c r="AF8" s="135"/>
      <c r="AG8" s="135" t="s">
        <v>638</v>
      </c>
      <c r="AH8" s="135">
        <v>0</v>
      </c>
      <c r="AI8" s="135">
        <v>0</v>
      </c>
      <c r="AJ8" s="135">
        <v>0</v>
      </c>
      <c r="AK8" s="135">
        <v>0</v>
      </c>
      <c r="AL8" s="135">
        <v>0</v>
      </c>
      <c r="AN8" s="135" t="s">
        <v>638</v>
      </c>
      <c r="AO8" s="135">
        <v>0</v>
      </c>
      <c r="AP8" s="135">
        <v>0</v>
      </c>
      <c r="AQ8" s="135">
        <v>0</v>
      </c>
      <c r="AR8" s="135">
        <v>0</v>
      </c>
      <c r="AS8" s="135">
        <v>0</v>
      </c>
      <c r="AU8" s="135" t="s">
        <v>638</v>
      </c>
      <c r="AV8" s="135">
        <v>0</v>
      </c>
      <c r="AW8" s="135">
        <v>0</v>
      </c>
      <c r="AX8" s="135">
        <v>0</v>
      </c>
      <c r="AY8" s="135">
        <v>0</v>
      </c>
      <c r="AZ8" s="135">
        <v>0</v>
      </c>
      <c r="BB8" s="135" t="s">
        <v>638</v>
      </c>
      <c r="BC8" s="135">
        <v>0</v>
      </c>
      <c r="BD8" s="135">
        <v>0</v>
      </c>
      <c r="BE8" s="135">
        <v>0</v>
      </c>
      <c r="BF8" s="135">
        <v>0</v>
      </c>
      <c r="BG8" s="135">
        <v>0</v>
      </c>
      <c r="BH8" t="s">
        <v>638</v>
      </c>
      <c r="BI8" s="135">
        <v>0</v>
      </c>
      <c r="BJ8" s="135">
        <v>0</v>
      </c>
      <c r="BK8" s="135">
        <v>0</v>
      </c>
      <c r="BL8" s="135">
        <v>0</v>
      </c>
      <c r="BM8" s="135">
        <v>0</v>
      </c>
      <c r="BN8" s="135"/>
      <c r="BP8" s="149"/>
      <c r="BQ8" s="149"/>
      <c r="BR8" s="149"/>
      <c r="CC8" s="153" t="s">
        <v>470</v>
      </c>
      <c r="CD8" s="152" t="s">
        <v>685</v>
      </c>
      <c r="CE8" s="152" t="s">
        <v>687</v>
      </c>
      <c r="CJ8" t="s">
        <v>689</v>
      </c>
      <c r="CK8">
        <v>1838772906400.77</v>
      </c>
      <c r="CM8" t="s">
        <v>689</v>
      </c>
      <c r="CN8">
        <v>4641877480784.5078</v>
      </c>
      <c r="CP8" t="s">
        <v>689</v>
      </c>
      <c r="CQ8">
        <v>68762119316.740021</v>
      </c>
      <c r="CS8" s="162"/>
      <c r="CT8" s="160"/>
      <c r="CU8" s="160"/>
      <c r="CV8" s="160"/>
      <c r="CW8" s="160"/>
      <c r="CX8" s="160"/>
      <c r="CY8" s="160"/>
      <c r="CZ8" s="160"/>
      <c r="DA8" s="160"/>
      <c r="DB8" s="160"/>
      <c r="DC8" s="160"/>
      <c r="DD8" s="160"/>
    </row>
    <row r="9" spans="1:118" x14ac:dyDescent="0.25">
      <c r="J9" s="100" t="str">
        <f t="shared" ref="J9:J11" si="1">K9&amp;L9</f>
        <v>PBuy</v>
      </c>
      <c r="K9" s="135" t="s">
        <v>527</v>
      </c>
      <c r="L9" s="135" t="s">
        <v>526</v>
      </c>
      <c r="M9" s="139">
        <v>229649820527.62158</v>
      </c>
      <c r="N9" s="16"/>
      <c r="S9" s="135"/>
      <c r="T9" s="145"/>
      <c r="U9" s="145"/>
      <c r="V9" s="145"/>
      <c r="W9" s="145"/>
      <c r="X9" s="145"/>
      <c r="Z9" s="135" t="s">
        <v>639</v>
      </c>
      <c r="AA9" s="135">
        <v>869998</v>
      </c>
      <c r="AB9" s="135">
        <v>40</v>
      </c>
      <c r="AC9" s="135">
        <v>26</v>
      </c>
      <c r="AD9" s="135">
        <v>686</v>
      </c>
      <c r="AE9" s="135">
        <v>0</v>
      </c>
      <c r="AF9" s="135"/>
      <c r="AG9" s="135" t="s">
        <v>639</v>
      </c>
      <c r="AH9" s="135">
        <v>0</v>
      </c>
      <c r="AI9" s="135">
        <v>0</v>
      </c>
      <c r="AJ9" s="135">
        <v>0</v>
      </c>
      <c r="AK9" s="135">
        <v>35</v>
      </c>
      <c r="AL9" s="135">
        <v>0</v>
      </c>
      <c r="AN9" s="135" t="s">
        <v>639</v>
      </c>
      <c r="AO9" s="135">
        <v>0</v>
      </c>
      <c r="AP9" s="135">
        <v>0</v>
      </c>
      <c r="AQ9" s="135">
        <v>0</v>
      </c>
      <c r="AR9" s="135">
        <v>525</v>
      </c>
      <c r="AS9" s="135">
        <v>0</v>
      </c>
      <c r="AU9" s="135" t="s">
        <v>639</v>
      </c>
      <c r="AV9" s="135">
        <v>0</v>
      </c>
      <c r="AW9" s="135">
        <v>0</v>
      </c>
      <c r="AX9" s="135">
        <v>0</v>
      </c>
      <c r="AY9" s="135">
        <v>25</v>
      </c>
      <c r="AZ9" s="135">
        <v>0</v>
      </c>
      <c r="BB9" s="135" t="s">
        <v>639</v>
      </c>
      <c r="BC9" s="135">
        <v>10700</v>
      </c>
      <c r="BD9" s="135">
        <v>3</v>
      </c>
      <c r="BE9" s="135">
        <v>3</v>
      </c>
      <c r="BF9" s="135">
        <v>590</v>
      </c>
      <c r="BG9" s="135">
        <v>0</v>
      </c>
      <c r="BH9" t="s">
        <v>639</v>
      </c>
      <c r="BI9" s="135">
        <v>0</v>
      </c>
      <c r="BJ9" s="135">
        <v>0</v>
      </c>
      <c r="BK9" s="135">
        <v>0</v>
      </c>
      <c r="BL9" s="135">
        <v>3</v>
      </c>
      <c r="BM9" s="135">
        <v>0</v>
      </c>
      <c r="BN9" s="135"/>
      <c r="BS9" s="102" t="s">
        <v>465</v>
      </c>
      <c r="BT9" s="152" t="s">
        <v>673</v>
      </c>
      <c r="BU9" s="152" t="s">
        <v>674</v>
      </c>
      <c r="BV9" s="152" t="s">
        <v>675</v>
      </c>
      <c r="BW9" s="152" t="s">
        <v>676</v>
      </c>
      <c r="BX9" s="152" t="s">
        <v>677</v>
      </c>
      <c r="BY9" s="152" t="s">
        <v>678</v>
      </c>
      <c r="BZ9" s="152" t="s">
        <v>679</v>
      </c>
      <c r="CA9" s="152" t="s">
        <v>680</v>
      </c>
      <c r="CB9" s="152" t="s">
        <v>681</v>
      </c>
      <c r="CD9" s="155">
        <v>427426223731658.44</v>
      </c>
      <c r="CE9" s="158">
        <v>438298548762.15875</v>
      </c>
    </row>
    <row r="10" spans="1:118" x14ac:dyDescent="0.25">
      <c r="A10" s="96" t="s">
        <v>185</v>
      </c>
      <c r="B10" s="100"/>
      <c r="C10" s="100"/>
      <c r="D10" s="100"/>
      <c r="E10" s="100"/>
      <c r="F10" s="100"/>
      <c r="G10" s="100"/>
      <c r="H10" s="100"/>
      <c r="J10" s="100" t="str">
        <f t="shared" si="1"/>
        <v>ASell</v>
      </c>
      <c r="K10" s="135" t="s">
        <v>525</v>
      </c>
      <c r="L10" s="135" t="s">
        <v>528</v>
      </c>
      <c r="M10" s="139">
        <v>197550114068.23767</v>
      </c>
      <c r="N10" s="96" t="s">
        <v>185</v>
      </c>
      <c r="O10" s="140" t="s">
        <v>490</v>
      </c>
      <c r="P10" s="140" t="s">
        <v>491</v>
      </c>
      <c r="Q10" s="140" t="s">
        <v>492</v>
      </c>
      <c r="S10" s="135"/>
      <c r="T10" s="145"/>
      <c r="U10" s="145"/>
      <c r="V10" s="145"/>
      <c r="W10" s="145"/>
      <c r="X10" s="145"/>
      <c r="Z10" s="135" t="s">
        <v>640</v>
      </c>
      <c r="AA10" s="135">
        <v>0</v>
      </c>
      <c r="AB10" s="135">
        <v>0</v>
      </c>
      <c r="AC10" s="135">
        <v>0</v>
      </c>
      <c r="AD10" s="135">
        <v>0</v>
      </c>
      <c r="AE10" s="135">
        <v>0</v>
      </c>
      <c r="AF10" s="135"/>
      <c r="AG10" s="135" t="s">
        <v>640</v>
      </c>
      <c r="AH10" s="135">
        <v>0</v>
      </c>
      <c r="AI10" s="135">
        <v>0</v>
      </c>
      <c r="AJ10" s="135">
        <v>0</v>
      </c>
      <c r="AK10" s="135">
        <v>0</v>
      </c>
      <c r="AL10" s="135">
        <v>0</v>
      </c>
      <c r="AN10" s="135" t="s">
        <v>640</v>
      </c>
      <c r="AO10" s="135">
        <v>0</v>
      </c>
      <c r="AP10" s="135">
        <v>0</v>
      </c>
      <c r="AQ10" s="135">
        <v>0</v>
      </c>
      <c r="AR10" s="135">
        <v>0</v>
      </c>
      <c r="AS10" s="135">
        <v>0</v>
      </c>
      <c r="AU10" s="135" t="s">
        <v>640</v>
      </c>
      <c r="AV10" s="135">
        <v>0</v>
      </c>
      <c r="AW10" s="135">
        <v>0</v>
      </c>
      <c r="AX10" s="135">
        <v>0</v>
      </c>
      <c r="AY10" s="135">
        <v>0</v>
      </c>
      <c r="AZ10" s="135">
        <v>0</v>
      </c>
      <c r="BB10" s="135" t="s">
        <v>640</v>
      </c>
      <c r="BC10" s="135">
        <v>0</v>
      </c>
      <c r="BD10" s="135">
        <v>0</v>
      </c>
      <c r="BE10" s="135">
        <v>0</v>
      </c>
      <c r="BF10" s="135">
        <v>0</v>
      </c>
      <c r="BG10" s="135">
        <v>0</v>
      </c>
      <c r="BH10" t="s">
        <v>640</v>
      </c>
      <c r="BI10" s="135">
        <v>0</v>
      </c>
      <c r="BJ10" s="135">
        <v>0</v>
      </c>
      <c r="BK10" s="135">
        <v>0</v>
      </c>
      <c r="BL10" s="135">
        <v>0</v>
      </c>
      <c r="BM10" s="135">
        <v>0</v>
      </c>
      <c r="BN10" s="135"/>
      <c r="BO10" s="140" t="s">
        <v>438</v>
      </c>
      <c r="BP10" s="150" t="s">
        <v>627</v>
      </c>
      <c r="BQ10" s="150" t="s">
        <v>628</v>
      </c>
      <c r="BR10" s="150" t="s">
        <v>629</v>
      </c>
      <c r="BT10" s="151" t="s">
        <v>124</v>
      </c>
      <c r="BU10" s="151">
        <v>31</v>
      </c>
      <c r="BV10" s="151">
        <v>0</v>
      </c>
      <c r="BW10" s="151">
        <v>1</v>
      </c>
      <c r="BX10" s="151">
        <v>0</v>
      </c>
      <c r="BY10" s="151">
        <v>0</v>
      </c>
      <c r="BZ10" s="151">
        <v>30</v>
      </c>
      <c r="CA10" s="151">
        <v>21</v>
      </c>
      <c r="CB10" s="151">
        <v>10</v>
      </c>
    </row>
    <row r="11" spans="1:118" x14ac:dyDescent="0.25">
      <c r="B11" s="100"/>
      <c r="C11" s="100"/>
      <c r="D11" s="100"/>
      <c r="E11" s="100"/>
      <c r="F11" s="100"/>
      <c r="G11" s="100"/>
      <c r="H11" s="100"/>
      <c r="J11" s="100" t="str">
        <f t="shared" si="1"/>
        <v>PSell</v>
      </c>
      <c r="K11" s="135" t="s">
        <v>527</v>
      </c>
      <c r="L11" s="135" t="s">
        <v>528</v>
      </c>
      <c r="M11" s="139">
        <v>226300867216.53583</v>
      </c>
      <c r="N11" s="1"/>
      <c r="O11" s="206">
        <v>969468452821</v>
      </c>
      <c r="P11" s="206">
        <v>-970485061219</v>
      </c>
      <c r="Q11" s="206">
        <v>-1016608398</v>
      </c>
      <c r="S11" s="135"/>
      <c r="T11" s="145"/>
      <c r="U11" s="145"/>
      <c r="V11" s="145"/>
      <c r="W11" s="145"/>
      <c r="X11" s="145"/>
      <c r="Z11" s="135" t="s">
        <v>641</v>
      </c>
      <c r="AA11" s="135">
        <v>0</v>
      </c>
      <c r="AB11" s="135">
        <v>0</v>
      </c>
      <c r="AC11" s="135">
        <v>0</v>
      </c>
      <c r="AD11" s="135">
        <v>0</v>
      </c>
      <c r="AE11" s="135">
        <v>0</v>
      </c>
      <c r="AF11" s="135"/>
      <c r="AG11" s="135" t="s">
        <v>642</v>
      </c>
      <c r="AH11" s="135">
        <v>0</v>
      </c>
      <c r="AI11" s="135">
        <v>0</v>
      </c>
      <c r="AJ11" s="135">
        <v>0</v>
      </c>
      <c r="AK11" s="135">
        <v>0</v>
      </c>
      <c r="AL11" s="135">
        <v>0</v>
      </c>
      <c r="AN11" s="135" t="s">
        <v>641</v>
      </c>
      <c r="AO11" s="135">
        <v>0</v>
      </c>
      <c r="AP11" s="135">
        <v>0</v>
      </c>
      <c r="AQ11" s="135">
        <v>0</v>
      </c>
      <c r="AR11" s="135">
        <v>0</v>
      </c>
      <c r="AS11" s="135">
        <v>0</v>
      </c>
      <c r="AU11" s="135" t="s">
        <v>641</v>
      </c>
      <c r="AV11" s="135">
        <v>0</v>
      </c>
      <c r="AW11" s="135">
        <v>0</v>
      </c>
      <c r="AX11" s="135">
        <v>0</v>
      </c>
      <c r="AY11" s="135">
        <v>0</v>
      </c>
      <c r="AZ11" s="135">
        <v>0</v>
      </c>
      <c r="BB11" s="135" t="s">
        <v>642</v>
      </c>
      <c r="BC11" s="135">
        <v>0</v>
      </c>
      <c r="BD11" s="135">
        <v>0</v>
      </c>
      <c r="BE11" s="135">
        <v>0</v>
      </c>
      <c r="BF11" s="135">
        <v>0</v>
      </c>
      <c r="BG11" s="135">
        <v>0</v>
      </c>
      <c r="BH11" t="s">
        <v>642</v>
      </c>
      <c r="BI11" s="135">
        <v>0</v>
      </c>
      <c r="BJ11" s="135">
        <v>0</v>
      </c>
      <c r="BK11" s="135">
        <v>0</v>
      </c>
      <c r="BL11" s="135">
        <v>0</v>
      </c>
      <c r="BM11" s="135">
        <v>0</v>
      </c>
      <c r="BN11" s="135"/>
      <c r="BP11" s="149"/>
      <c r="BQ11" s="149"/>
      <c r="BR11" s="149"/>
      <c r="BT11" s="151" t="s">
        <v>682</v>
      </c>
      <c r="BU11" s="151">
        <v>270</v>
      </c>
      <c r="BV11" s="151">
        <v>0</v>
      </c>
      <c r="BW11" s="151">
        <v>1</v>
      </c>
      <c r="BX11" s="151">
        <v>0</v>
      </c>
      <c r="BY11" s="151">
        <v>0</v>
      </c>
      <c r="BZ11" s="151">
        <v>269</v>
      </c>
      <c r="CA11" s="151">
        <v>213</v>
      </c>
      <c r="CB11" s="151">
        <v>57</v>
      </c>
      <c r="CC11" s="153" t="s">
        <v>471</v>
      </c>
      <c r="CD11" s="152" t="s">
        <v>685</v>
      </c>
      <c r="CE11" s="152" t="s">
        <v>687</v>
      </c>
      <c r="CI11" s="153" t="s">
        <v>477</v>
      </c>
      <c r="CJ11" t="s">
        <v>106</v>
      </c>
      <c r="CK11">
        <v>47789</v>
      </c>
      <c r="CL11" s="153" t="s">
        <v>480</v>
      </c>
      <c r="CM11" t="s">
        <v>106</v>
      </c>
      <c r="CN11">
        <v>21716</v>
      </c>
      <c r="CO11" s="153" t="s">
        <v>483</v>
      </c>
      <c r="CP11" t="s">
        <v>106</v>
      </c>
      <c r="CQ11">
        <v>1483</v>
      </c>
    </row>
    <row r="12" spans="1:118" x14ac:dyDescent="0.25">
      <c r="B12" s="100"/>
      <c r="C12" s="100"/>
      <c r="D12" s="100"/>
      <c r="E12" s="100"/>
      <c r="F12" s="100"/>
      <c r="G12" s="100"/>
      <c r="H12" s="100"/>
      <c r="J12" s="100"/>
      <c r="K12" s="43"/>
      <c r="L12" s="13"/>
      <c r="M12"/>
      <c r="N12" s="1"/>
      <c r="O12" s="100"/>
      <c r="P12" s="100"/>
      <c r="Q12" s="100"/>
      <c r="S12" s="135"/>
      <c r="T12" s="145"/>
      <c r="U12" s="145"/>
      <c r="V12" s="145"/>
      <c r="W12" s="145"/>
      <c r="X12" s="145"/>
      <c r="Z12" s="135" t="s">
        <v>642</v>
      </c>
      <c r="AA12" s="135">
        <v>0</v>
      </c>
      <c r="AB12" s="135">
        <v>0</v>
      </c>
      <c r="AC12" s="135">
        <v>0</v>
      </c>
      <c r="AD12" s="135">
        <v>0</v>
      </c>
      <c r="AE12" s="135">
        <v>0</v>
      </c>
      <c r="AF12" s="135"/>
      <c r="AG12" s="135" t="s">
        <v>643</v>
      </c>
      <c r="AH12" s="135">
        <v>0</v>
      </c>
      <c r="AI12" s="135">
        <v>0</v>
      </c>
      <c r="AJ12" s="135">
        <v>0</v>
      </c>
      <c r="AK12" s="135">
        <v>0</v>
      </c>
      <c r="AL12" s="135">
        <v>0</v>
      </c>
      <c r="AN12" s="135" t="s">
        <v>642</v>
      </c>
      <c r="AO12" s="135">
        <v>0</v>
      </c>
      <c r="AP12" s="135">
        <v>0</v>
      </c>
      <c r="AQ12" s="135">
        <v>0</v>
      </c>
      <c r="AR12" s="135">
        <v>0</v>
      </c>
      <c r="AS12" s="135">
        <v>0</v>
      </c>
      <c r="AU12" s="135" t="s">
        <v>642</v>
      </c>
      <c r="AV12" s="135">
        <v>0</v>
      </c>
      <c r="AW12" s="135">
        <v>0</v>
      </c>
      <c r="AX12" s="135">
        <v>0</v>
      </c>
      <c r="AY12" s="135">
        <v>0</v>
      </c>
      <c r="AZ12" s="135">
        <v>0</v>
      </c>
      <c r="BB12" s="135" t="s">
        <v>643</v>
      </c>
      <c r="BC12" s="135">
        <v>0</v>
      </c>
      <c r="BD12" s="135">
        <v>0</v>
      </c>
      <c r="BE12" s="135">
        <v>0</v>
      </c>
      <c r="BF12" s="135">
        <v>0</v>
      </c>
      <c r="BG12" s="135">
        <v>0</v>
      </c>
      <c r="BH12" t="s">
        <v>643</v>
      </c>
      <c r="BI12" s="135">
        <v>0</v>
      </c>
      <c r="BJ12" s="135">
        <v>0</v>
      </c>
      <c r="BK12" s="135">
        <v>0</v>
      </c>
      <c r="BL12" s="135">
        <v>0</v>
      </c>
      <c r="BM12" s="135">
        <v>0</v>
      </c>
      <c r="BN12" s="135"/>
      <c r="BP12" s="149"/>
      <c r="BQ12" s="149"/>
      <c r="BR12" s="149"/>
      <c r="BT12" s="151" t="s">
        <v>683</v>
      </c>
      <c r="BU12" s="151">
        <v>1</v>
      </c>
      <c r="BV12" s="151">
        <v>0</v>
      </c>
      <c r="BW12" s="151">
        <v>0</v>
      </c>
      <c r="BX12" s="151">
        <v>0</v>
      </c>
      <c r="BY12" s="151">
        <v>0</v>
      </c>
      <c r="BZ12" s="151">
        <v>1</v>
      </c>
      <c r="CA12" s="151">
        <v>1</v>
      </c>
      <c r="CB12" s="151">
        <v>0</v>
      </c>
      <c r="CD12" s="155">
        <v>874037153659498.5</v>
      </c>
      <c r="CE12" s="158">
        <v>855366104983.81079</v>
      </c>
      <c r="CJ12" t="s">
        <v>688</v>
      </c>
      <c r="CK12">
        <v>1502283122538</v>
      </c>
      <c r="CM12" t="s">
        <v>688</v>
      </c>
      <c r="CN12">
        <v>4400331691186</v>
      </c>
      <c r="CP12" t="s">
        <v>688</v>
      </c>
      <c r="CQ12">
        <v>163131659045</v>
      </c>
    </row>
    <row r="13" spans="1:118" x14ac:dyDescent="0.25">
      <c r="A13" s="96" t="s">
        <v>186</v>
      </c>
      <c r="B13" s="100"/>
      <c r="C13" s="100"/>
      <c r="D13" s="100"/>
      <c r="E13" s="100"/>
      <c r="F13" s="100"/>
      <c r="G13" s="100"/>
      <c r="H13" s="100"/>
      <c r="I13" s="101" t="s">
        <v>193</v>
      </c>
      <c r="J13" s="96" t="s">
        <v>192</v>
      </c>
      <c r="K13" s="136" t="s">
        <v>523</v>
      </c>
      <c r="L13" s="136" t="s">
        <v>524</v>
      </c>
      <c r="M13" s="138" t="s">
        <v>521</v>
      </c>
      <c r="N13" s="96" t="s">
        <v>186</v>
      </c>
      <c r="O13" s="140" t="s">
        <v>490</v>
      </c>
      <c r="P13" s="140" t="s">
        <v>491</v>
      </c>
      <c r="Q13" s="140" t="s">
        <v>492</v>
      </c>
      <c r="S13" s="135"/>
      <c r="T13" s="145"/>
      <c r="U13" s="145"/>
      <c r="V13" s="145"/>
      <c r="W13" s="145"/>
      <c r="X13" s="145"/>
      <c r="Z13" s="135" t="s">
        <v>643</v>
      </c>
      <c r="AA13" s="135">
        <v>0</v>
      </c>
      <c r="AB13" s="135">
        <v>0</v>
      </c>
      <c r="AC13" s="135">
        <v>0</v>
      </c>
      <c r="AD13" s="135">
        <v>0</v>
      </c>
      <c r="AE13" s="135">
        <v>0</v>
      </c>
      <c r="AF13" s="135"/>
      <c r="AG13" s="135" t="s">
        <v>644</v>
      </c>
      <c r="AH13" s="135">
        <v>0</v>
      </c>
      <c r="AI13" s="135">
        <v>0</v>
      </c>
      <c r="AJ13" s="135">
        <v>0</v>
      </c>
      <c r="AK13" s="135">
        <v>0</v>
      </c>
      <c r="AL13" s="135">
        <v>0</v>
      </c>
      <c r="AN13" s="135" t="s">
        <v>643</v>
      </c>
      <c r="AO13" s="135">
        <v>0</v>
      </c>
      <c r="AP13" s="135">
        <v>0</v>
      </c>
      <c r="AQ13" s="135">
        <v>0</v>
      </c>
      <c r="AR13" s="135">
        <v>0</v>
      </c>
      <c r="AS13" s="135">
        <v>0</v>
      </c>
      <c r="AU13" s="135" t="s">
        <v>643</v>
      </c>
      <c r="AV13" s="135">
        <v>0</v>
      </c>
      <c r="AW13" s="135">
        <v>0</v>
      </c>
      <c r="AX13" s="135">
        <v>0</v>
      </c>
      <c r="AY13" s="135">
        <v>0</v>
      </c>
      <c r="AZ13" s="135">
        <v>0</v>
      </c>
      <c r="BB13" s="135" t="s">
        <v>644</v>
      </c>
      <c r="BC13" s="135">
        <v>0</v>
      </c>
      <c r="BD13" s="135">
        <v>0</v>
      </c>
      <c r="BE13" s="135">
        <v>0</v>
      </c>
      <c r="BF13" s="135">
        <v>0</v>
      </c>
      <c r="BG13" s="135">
        <v>0</v>
      </c>
      <c r="BH13" t="s">
        <v>644</v>
      </c>
      <c r="BI13" s="135">
        <v>0</v>
      </c>
      <c r="BJ13" s="135">
        <v>0</v>
      </c>
      <c r="BK13" s="135">
        <v>0</v>
      </c>
      <c r="BL13" s="135">
        <v>0</v>
      </c>
      <c r="BM13" s="135">
        <v>0</v>
      </c>
      <c r="BN13" s="135"/>
      <c r="BO13" s="140" t="s">
        <v>450</v>
      </c>
      <c r="BP13" s="150" t="s">
        <v>630</v>
      </c>
      <c r="BQ13" s="149"/>
      <c r="BR13" s="149"/>
      <c r="BT13" s="151"/>
      <c r="BU13" s="151"/>
      <c r="BV13" s="151"/>
      <c r="BW13" s="151"/>
      <c r="BX13" s="151"/>
      <c r="BY13" s="151"/>
      <c r="BZ13" s="151"/>
      <c r="CA13" s="151"/>
      <c r="CB13" s="151"/>
      <c r="CJ13" t="s">
        <v>689</v>
      </c>
      <c r="CK13">
        <v>1481459873747.7925</v>
      </c>
      <c r="CM13" t="s">
        <v>689</v>
      </c>
      <c r="CN13">
        <v>4273104462392.667</v>
      </c>
      <c r="CP13" t="s">
        <v>689</v>
      </c>
      <c r="CQ13">
        <v>107184836065.62</v>
      </c>
    </row>
    <row r="14" spans="1:118" x14ac:dyDescent="0.25">
      <c r="B14" s="100"/>
      <c r="C14" s="100"/>
      <c r="D14" s="100"/>
      <c r="E14" s="100"/>
      <c r="F14" s="100"/>
      <c r="G14" s="100"/>
      <c r="H14" s="100"/>
      <c r="J14" s="100" t="str">
        <f>K14&amp;L14</f>
        <v>ABuy</v>
      </c>
      <c r="K14" s="135" t="s">
        <v>525</v>
      </c>
      <c r="L14" s="135" t="s">
        <v>526</v>
      </c>
      <c r="M14" s="139">
        <v>172937052556.89502</v>
      </c>
      <c r="N14" s="1"/>
      <c r="O14" s="206">
        <v>784579000000</v>
      </c>
      <c r="P14" s="206">
        <v>-771216000000</v>
      </c>
      <c r="Q14" s="206">
        <v>13363000000</v>
      </c>
      <c r="Z14" s="135" t="s">
        <v>644</v>
      </c>
      <c r="AA14" s="135">
        <v>0</v>
      </c>
      <c r="AB14" s="135">
        <v>0</v>
      </c>
      <c r="AC14" s="135">
        <v>0</v>
      </c>
      <c r="AD14" s="135">
        <v>0</v>
      </c>
      <c r="AE14" s="135">
        <v>0</v>
      </c>
      <c r="AF14" s="135"/>
      <c r="AG14" s="135" t="s">
        <v>645</v>
      </c>
      <c r="AH14" s="135">
        <v>0</v>
      </c>
      <c r="AI14" s="135">
        <v>0</v>
      </c>
      <c r="AJ14" s="135">
        <v>0</v>
      </c>
      <c r="AK14" s="135">
        <v>0</v>
      </c>
      <c r="AL14" s="135">
        <v>0</v>
      </c>
      <c r="AN14" s="135" t="s">
        <v>644</v>
      </c>
      <c r="AO14" s="135">
        <v>0</v>
      </c>
      <c r="AP14" s="135">
        <v>0</v>
      </c>
      <c r="AQ14" s="135">
        <v>0</v>
      </c>
      <c r="AR14" s="135">
        <v>0</v>
      </c>
      <c r="AS14" s="135">
        <v>0</v>
      </c>
      <c r="AU14" s="135" t="s">
        <v>644</v>
      </c>
      <c r="AV14" s="135">
        <v>0</v>
      </c>
      <c r="AW14" s="135">
        <v>0</v>
      </c>
      <c r="AX14" s="135">
        <v>0</v>
      </c>
      <c r="AY14" s="135">
        <v>0</v>
      </c>
      <c r="AZ14" s="135">
        <v>0</v>
      </c>
      <c r="BB14" s="135" t="s">
        <v>645</v>
      </c>
      <c r="BC14" s="135">
        <v>0</v>
      </c>
      <c r="BD14" s="135">
        <v>0</v>
      </c>
      <c r="BE14" s="135">
        <v>0</v>
      </c>
      <c r="BF14" s="135">
        <v>0</v>
      </c>
      <c r="BG14" s="135">
        <v>0</v>
      </c>
      <c r="BH14" t="s">
        <v>645</v>
      </c>
      <c r="BI14" s="135">
        <v>0</v>
      </c>
      <c r="BJ14" s="135">
        <v>0</v>
      </c>
      <c r="BK14" s="135">
        <v>0</v>
      </c>
      <c r="BL14" s="135">
        <v>0</v>
      </c>
      <c r="BM14" s="135">
        <v>0</v>
      </c>
      <c r="BN14" s="135"/>
      <c r="BP14" s="149"/>
      <c r="BQ14" s="149"/>
      <c r="BR14" s="149"/>
      <c r="BT14" s="151"/>
      <c r="BU14" s="151"/>
      <c r="BV14" s="151"/>
      <c r="BW14" s="151"/>
      <c r="BX14" s="151"/>
      <c r="BY14" s="151"/>
      <c r="BZ14" s="151"/>
      <c r="CA14" s="151"/>
      <c r="CB14" s="151"/>
      <c r="CC14" s="153" t="s">
        <v>472</v>
      </c>
      <c r="CD14" s="159" t="s">
        <v>685</v>
      </c>
      <c r="CE14" s="159" t="s">
        <v>687</v>
      </c>
      <c r="CR14" s="153" t="s">
        <v>485</v>
      </c>
      <c r="CS14" s="161" t="s">
        <v>708</v>
      </c>
      <c r="CT14" s="160" t="s">
        <v>691</v>
      </c>
      <c r="CU14" s="160" t="s">
        <v>692</v>
      </c>
      <c r="CV14" s="160" t="s">
        <v>693</v>
      </c>
      <c r="CW14" s="160" t="s">
        <v>694</v>
      </c>
      <c r="CX14" s="160" t="s">
        <v>695</v>
      </c>
      <c r="CY14" s="160" t="s">
        <v>696</v>
      </c>
      <c r="CZ14" s="160" t="s">
        <v>697</v>
      </c>
      <c r="DA14" s="160" t="s">
        <v>698</v>
      </c>
      <c r="DB14" s="160" t="s">
        <v>699</v>
      </c>
      <c r="DC14" s="160" t="s">
        <v>700</v>
      </c>
      <c r="DD14" s="160" t="s">
        <v>701</v>
      </c>
    </row>
    <row r="15" spans="1:118" x14ac:dyDescent="0.25">
      <c r="B15" s="100"/>
      <c r="C15" s="100"/>
      <c r="D15" s="100"/>
      <c r="E15" s="100"/>
      <c r="F15" s="134"/>
      <c r="G15" s="134"/>
      <c r="H15" s="100"/>
      <c r="J15" s="100" t="str">
        <f t="shared" ref="J15:J17" si="2">K15&amp;L15</f>
        <v>PBuy</v>
      </c>
      <c r="K15" s="135" t="s">
        <v>527</v>
      </c>
      <c r="L15" s="135" t="s">
        <v>526</v>
      </c>
      <c r="M15" s="139">
        <v>222649726899.91</v>
      </c>
      <c r="N15" s="1"/>
      <c r="O15" s="100"/>
      <c r="P15" s="100"/>
      <c r="Q15" s="100"/>
      <c r="S15" s="136"/>
      <c r="T15" s="144"/>
      <c r="U15" s="144"/>
      <c r="V15" s="144"/>
      <c r="W15" s="144"/>
      <c r="X15" s="144"/>
      <c r="Z15" s="135" t="s">
        <v>645</v>
      </c>
      <c r="AA15" s="135">
        <v>0</v>
      </c>
      <c r="AB15" s="135">
        <v>0</v>
      </c>
      <c r="AC15" s="135">
        <v>0</v>
      </c>
      <c r="AD15" s="135">
        <v>0</v>
      </c>
      <c r="AE15" s="135">
        <v>0</v>
      </c>
      <c r="AF15" s="135"/>
      <c r="AG15" s="135" t="s">
        <v>646</v>
      </c>
      <c r="AH15" s="135">
        <v>0</v>
      </c>
      <c r="AI15" s="135">
        <v>0</v>
      </c>
      <c r="AJ15" s="135">
        <v>0</v>
      </c>
      <c r="AK15" s="135">
        <v>0</v>
      </c>
      <c r="AL15" s="135">
        <v>0</v>
      </c>
      <c r="AN15" s="135" t="s">
        <v>645</v>
      </c>
      <c r="AO15" s="135">
        <v>0</v>
      </c>
      <c r="AP15" s="135">
        <v>0</v>
      </c>
      <c r="AQ15" s="135">
        <v>0</v>
      </c>
      <c r="AR15" s="135">
        <v>0</v>
      </c>
      <c r="AS15" s="135">
        <v>0</v>
      </c>
      <c r="AU15" s="135" t="s">
        <v>645</v>
      </c>
      <c r="AV15" s="135">
        <v>0</v>
      </c>
      <c r="AW15" s="135">
        <v>0</v>
      </c>
      <c r="AX15" s="135">
        <v>0</v>
      </c>
      <c r="AY15" s="135">
        <v>0</v>
      </c>
      <c r="AZ15" s="135">
        <v>0</v>
      </c>
      <c r="BB15" s="135" t="s">
        <v>646</v>
      </c>
      <c r="BC15" s="135">
        <v>0</v>
      </c>
      <c r="BD15" s="135">
        <v>0</v>
      </c>
      <c r="BE15" s="135">
        <v>0</v>
      </c>
      <c r="BF15" s="135">
        <v>0</v>
      </c>
      <c r="BG15" s="135">
        <v>0</v>
      </c>
      <c r="BH15" t="s">
        <v>646</v>
      </c>
      <c r="BI15" s="135">
        <v>0</v>
      </c>
      <c r="BJ15" s="135">
        <v>0</v>
      </c>
      <c r="BK15" s="135">
        <v>0</v>
      </c>
      <c r="BL15" s="135">
        <v>0</v>
      </c>
      <c r="BM15" s="135">
        <v>0</v>
      </c>
      <c r="BN15" s="135"/>
      <c r="BP15" s="149"/>
      <c r="BQ15" s="149"/>
      <c r="BR15" s="149"/>
      <c r="BT15" s="151"/>
      <c r="BU15" s="151"/>
      <c r="BV15" s="151"/>
      <c r="BW15" s="151"/>
      <c r="BX15" s="151"/>
      <c r="BY15" s="151"/>
      <c r="BZ15" s="151"/>
      <c r="CA15" s="151"/>
      <c r="CB15" s="151"/>
      <c r="CD15" s="158">
        <v>793411722076786.88</v>
      </c>
      <c r="CE15" s="158">
        <v>831179131358.89368</v>
      </c>
      <c r="CS15" s="162" t="s">
        <v>709</v>
      </c>
      <c r="CT15" s="160">
        <v>20</v>
      </c>
      <c r="CU15" s="160" t="s">
        <v>702</v>
      </c>
      <c r="CV15" s="160">
        <v>0</v>
      </c>
      <c r="CW15" s="160">
        <v>-19527698532</v>
      </c>
      <c r="CX15" s="160">
        <v>472</v>
      </c>
      <c r="CY15" s="160">
        <v>0</v>
      </c>
      <c r="CZ15" s="160">
        <v>22937720378</v>
      </c>
      <c r="DA15" s="160">
        <v>203</v>
      </c>
      <c r="DB15" s="160">
        <v>0</v>
      </c>
      <c r="DC15" s="160">
        <v>42465418910</v>
      </c>
      <c r="DD15" s="160">
        <v>269</v>
      </c>
    </row>
    <row r="16" spans="1:118" x14ac:dyDescent="0.25">
      <c r="A16" s="96" t="s">
        <v>187</v>
      </c>
      <c r="B16" s="100"/>
      <c r="C16" s="100"/>
      <c r="D16" s="100"/>
      <c r="E16" s="100"/>
      <c r="F16" s="134"/>
      <c r="G16" s="134"/>
      <c r="H16" s="100"/>
      <c r="J16" s="100" t="str">
        <f t="shared" si="2"/>
        <v>ASell</v>
      </c>
      <c r="K16" s="135" t="s">
        <v>525</v>
      </c>
      <c r="L16" s="135" t="s">
        <v>528</v>
      </c>
      <c r="M16" s="139">
        <v>173557137978.70001</v>
      </c>
      <c r="N16" s="96" t="s">
        <v>187</v>
      </c>
      <c r="O16" s="140" t="s">
        <v>490</v>
      </c>
      <c r="P16" s="140" t="s">
        <v>491</v>
      </c>
      <c r="Q16" s="140" t="s">
        <v>492</v>
      </c>
      <c r="S16" s="135"/>
      <c r="T16" s="145"/>
      <c r="U16" s="145"/>
      <c r="V16" s="145"/>
      <c r="W16" s="145"/>
      <c r="X16" s="145"/>
      <c r="Z16" s="135" t="s">
        <v>646</v>
      </c>
      <c r="AA16" s="135">
        <v>0</v>
      </c>
      <c r="AB16" s="135">
        <v>0</v>
      </c>
      <c r="AC16" s="135">
        <v>0</v>
      </c>
      <c r="AD16" s="135">
        <v>0</v>
      </c>
      <c r="AE16" s="135">
        <v>0</v>
      </c>
      <c r="AF16" s="135"/>
      <c r="AG16" s="135" t="s">
        <v>647</v>
      </c>
      <c r="AH16" s="135">
        <v>0</v>
      </c>
      <c r="AI16" s="135">
        <v>0</v>
      </c>
      <c r="AJ16" s="135">
        <v>0</v>
      </c>
      <c r="AK16" s="135">
        <v>0</v>
      </c>
      <c r="AL16" s="135">
        <v>0</v>
      </c>
      <c r="AN16" s="135" t="s">
        <v>646</v>
      </c>
      <c r="AO16" s="135">
        <v>0</v>
      </c>
      <c r="AP16" s="135">
        <v>0</v>
      </c>
      <c r="AQ16" s="135">
        <v>0</v>
      </c>
      <c r="AR16" s="135">
        <v>0</v>
      </c>
      <c r="AS16" s="135">
        <v>0</v>
      </c>
      <c r="AU16" s="135" t="s">
        <v>646</v>
      </c>
      <c r="AV16" s="135">
        <v>0</v>
      </c>
      <c r="AW16" s="135">
        <v>0</v>
      </c>
      <c r="AX16" s="135">
        <v>0</v>
      </c>
      <c r="AY16" s="135">
        <v>0</v>
      </c>
      <c r="AZ16" s="135">
        <v>0</v>
      </c>
      <c r="BB16" s="135" t="s">
        <v>647</v>
      </c>
      <c r="BC16" s="135">
        <v>0</v>
      </c>
      <c r="BD16" s="135">
        <v>0</v>
      </c>
      <c r="BE16" s="135">
        <v>0</v>
      </c>
      <c r="BF16" s="135">
        <v>0</v>
      </c>
      <c r="BG16" s="135">
        <v>0</v>
      </c>
      <c r="BH16" t="s">
        <v>647</v>
      </c>
      <c r="BI16" s="135">
        <v>0</v>
      </c>
      <c r="BJ16" s="135">
        <v>0</v>
      </c>
      <c r="BK16" s="135">
        <v>0</v>
      </c>
      <c r="BL16" s="135">
        <v>0</v>
      </c>
      <c r="BM16" s="135">
        <v>0</v>
      </c>
      <c r="BN16" s="135"/>
      <c r="BO16" s="140" t="s">
        <v>451</v>
      </c>
      <c r="BP16" s="150" t="s">
        <v>630</v>
      </c>
      <c r="BQ16" s="149"/>
      <c r="BR16" s="149"/>
      <c r="CS16" s="162" t="s">
        <v>709</v>
      </c>
      <c r="CT16" s="160">
        <v>21</v>
      </c>
      <c r="CU16" s="160" t="s">
        <v>703</v>
      </c>
      <c r="CV16" s="160">
        <v>-39775391008.569984</v>
      </c>
      <c r="CW16" s="160">
        <v>-36123716423</v>
      </c>
      <c r="CX16" s="160">
        <v>1354</v>
      </c>
      <c r="CY16" s="160">
        <v>124047087810.11995</v>
      </c>
      <c r="CZ16" s="160">
        <v>143151798501</v>
      </c>
      <c r="DA16" s="160">
        <v>692</v>
      </c>
      <c r="DB16" s="160">
        <v>163822478818.69009</v>
      </c>
      <c r="DC16" s="160">
        <v>179275514924</v>
      </c>
      <c r="DD16" s="160">
        <v>662</v>
      </c>
    </row>
    <row r="17" spans="1:108" x14ac:dyDescent="0.25">
      <c r="B17" s="100"/>
      <c r="C17" s="100"/>
      <c r="D17" s="100"/>
      <c r="E17" s="100"/>
      <c r="F17" s="100"/>
      <c r="G17" s="100"/>
      <c r="H17" s="100"/>
      <c r="J17" s="100" t="str">
        <f t="shared" si="2"/>
        <v>PSell</v>
      </c>
      <c r="K17" s="135" t="s">
        <v>527</v>
      </c>
      <c r="L17" s="135" t="s">
        <v>528</v>
      </c>
      <c r="M17" s="139">
        <v>222029641478.10498</v>
      </c>
      <c r="N17" s="1"/>
      <c r="O17" s="206">
        <v>645668000000</v>
      </c>
      <c r="P17" s="206">
        <v>-645833000000</v>
      </c>
      <c r="Q17" s="206">
        <v>-165000000</v>
      </c>
      <c r="R17" s="101" t="s">
        <v>419</v>
      </c>
      <c r="S17" s="135"/>
      <c r="T17" s="145"/>
      <c r="U17" s="145"/>
      <c r="V17" s="145"/>
      <c r="W17" s="145"/>
      <c r="X17" s="145"/>
      <c r="Z17" s="135" t="s">
        <v>647</v>
      </c>
      <c r="AA17" s="135">
        <v>0</v>
      </c>
      <c r="AB17" s="135">
        <v>0</v>
      </c>
      <c r="AC17" s="135">
        <v>0</v>
      </c>
      <c r="AD17" s="135">
        <v>0</v>
      </c>
      <c r="AE17" s="135">
        <v>0</v>
      </c>
      <c r="AF17" s="135"/>
      <c r="AG17" s="135" t="s">
        <v>648</v>
      </c>
      <c r="AH17" s="135">
        <v>0</v>
      </c>
      <c r="AI17" s="135">
        <v>0</v>
      </c>
      <c r="AJ17" s="135">
        <v>0</v>
      </c>
      <c r="AK17" s="135">
        <v>0</v>
      </c>
      <c r="AL17" s="135">
        <v>0</v>
      </c>
      <c r="AN17" s="135" t="s">
        <v>647</v>
      </c>
      <c r="AO17" s="135">
        <v>0</v>
      </c>
      <c r="AP17" s="135">
        <v>0</v>
      </c>
      <c r="AQ17" s="135">
        <v>0</v>
      </c>
      <c r="AR17" s="135">
        <v>0</v>
      </c>
      <c r="AS17" s="135">
        <v>0</v>
      </c>
      <c r="AU17" s="135" t="s">
        <v>647</v>
      </c>
      <c r="AV17" s="135">
        <v>0</v>
      </c>
      <c r="AW17" s="135">
        <v>0</v>
      </c>
      <c r="AX17" s="135">
        <v>0</v>
      </c>
      <c r="AY17" s="135">
        <v>0</v>
      </c>
      <c r="AZ17" s="135">
        <v>0</v>
      </c>
      <c r="BB17" s="135" t="s">
        <v>648</v>
      </c>
      <c r="BC17" s="135">
        <v>0</v>
      </c>
      <c r="BD17" s="135">
        <v>0</v>
      </c>
      <c r="BE17" s="135">
        <v>0</v>
      </c>
      <c r="BF17" s="135">
        <v>0</v>
      </c>
      <c r="BG17" s="135">
        <v>0</v>
      </c>
      <c r="BH17" t="s">
        <v>648</v>
      </c>
      <c r="BI17" s="135">
        <v>0</v>
      </c>
      <c r="BJ17" s="135">
        <v>0</v>
      </c>
      <c r="BK17" s="135">
        <v>0</v>
      </c>
      <c r="BL17" s="135">
        <v>0</v>
      </c>
      <c r="BM17" s="135">
        <v>0</v>
      </c>
      <c r="BN17" s="135"/>
      <c r="BP17" s="149"/>
      <c r="BQ17" s="149"/>
      <c r="BR17" s="149"/>
      <c r="BS17" s="102" t="s">
        <v>466</v>
      </c>
      <c r="BT17" s="152" t="s">
        <v>673</v>
      </c>
      <c r="BU17" s="152" t="s">
        <v>674</v>
      </c>
      <c r="BV17" s="152" t="s">
        <v>675</v>
      </c>
      <c r="BW17" s="152" t="s">
        <v>676</v>
      </c>
      <c r="BX17" s="152" t="s">
        <v>677</v>
      </c>
      <c r="BY17" s="152" t="s">
        <v>678</v>
      </c>
      <c r="BZ17" s="152" t="s">
        <v>679</v>
      </c>
      <c r="CA17" s="152" t="s">
        <v>680</v>
      </c>
      <c r="CB17" s="152" t="s">
        <v>681</v>
      </c>
      <c r="CC17" s="211" t="s">
        <v>494</v>
      </c>
      <c r="CD17" s="210" t="s">
        <v>685</v>
      </c>
      <c r="CE17" s="210" t="s">
        <v>687</v>
      </c>
      <c r="CS17" s="162" t="s">
        <v>709</v>
      </c>
      <c r="CT17" s="160">
        <v>21</v>
      </c>
      <c r="CU17" s="160" t="s">
        <v>704</v>
      </c>
      <c r="CV17" s="160">
        <v>38926779320.959961</v>
      </c>
      <c r="CW17" s="160">
        <v>34720816423</v>
      </c>
      <c r="CX17" s="160">
        <v>1304</v>
      </c>
      <c r="CY17" s="160">
        <v>157287194913.76999</v>
      </c>
      <c r="CZ17" s="160">
        <v>171325014924</v>
      </c>
      <c r="DA17" s="160">
        <v>633</v>
      </c>
      <c r="DB17" s="160">
        <v>118360415592.80991</v>
      </c>
      <c r="DC17" s="160">
        <v>136604198501</v>
      </c>
      <c r="DD17" s="160">
        <v>671</v>
      </c>
    </row>
    <row r="18" spans="1:108" x14ac:dyDescent="0.25">
      <c r="B18" s="100"/>
      <c r="C18" s="100"/>
      <c r="D18" s="100"/>
      <c r="E18" s="100"/>
      <c r="F18" s="100"/>
      <c r="G18" s="100"/>
      <c r="H18" s="100"/>
      <c r="J18" s="100"/>
      <c r="M18"/>
      <c r="N18" s="1"/>
      <c r="O18" s="100"/>
      <c r="P18" s="100"/>
      <c r="Q18" s="100"/>
      <c r="S18" s="135"/>
      <c r="T18" s="145"/>
      <c r="U18" s="145"/>
      <c r="V18" s="145"/>
      <c r="W18" s="145"/>
      <c r="X18" s="145"/>
      <c r="Z18" s="135" t="s">
        <v>648</v>
      </c>
      <c r="AA18" s="135">
        <v>0</v>
      </c>
      <c r="AB18" s="135">
        <v>0</v>
      </c>
      <c r="AC18" s="135">
        <v>0</v>
      </c>
      <c r="AD18" s="135">
        <v>0</v>
      </c>
      <c r="AE18" s="135">
        <v>0</v>
      </c>
      <c r="AF18" s="135"/>
      <c r="AG18" s="135" t="s">
        <v>649</v>
      </c>
      <c r="AH18" s="135">
        <v>0</v>
      </c>
      <c r="AI18" s="135">
        <v>0</v>
      </c>
      <c r="AJ18" s="135">
        <v>0</v>
      </c>
      <c r="AK18" s="135">
        <v>0</v>
      </c>
      <c r="AL18" s="135">
        <v>0</v>
      </c>
      <c r="AN18" s="135" t="s">
        <v>648</v>
      </c>
      <c r="AO18" s="135">
        <v>0</v>
      </c>
      <c r="AP18" s="135">
        <v>0</v>
      </c>
      <c r="AQ18" s="135">
        <v>0</v>
      </c>
      <c r="AR18" s="135">
        <v>0</v>
      </c>
      <c r="AS18" s="135">
        <v>0</v>
      </c>
      <c r="AU18" s="135" t="s">
        <v>648</v>
      </c>
      <c r="AV18" s="135">
        <v>0</v>
      </c>
      <c r="AW18" s="135">
        <v>0</v>
      </c>
      <c r="AX18" s="135">
        <v>0</v>
      </c>
      <c r="AY18" s="135">
        <v>0</v>
      </c>
      <c r="AZ18" s="135">
        <v>0</v>
      </c>
      <c r="BB18" s="135" t="s">
        <v>649</v>
      </c>
      <c r="BC18" s="135">
        <v>0</v>
      </c>
      <c r="BD18" s="135">
        <v>0</v>
      </c>
      <c r="BE18" s="135">
        <v>0</v>
      </c>
      <c r="BF18" s="135">
        <v>0</v>
      </c>
      <c r="BG18" s="135">
        <v>0</v>
      </c>
      <c r="BH18" t="s">
        <v>649</v>
      </c>
      <c r="BI18" s="135">
        <v>0</v>
      </c>
      <c r="BJ18" s="135">
        <v>0</v>
      </c>
      <c r="BK18" s="135">
        <v>0</v>
      </c>
      <c r="BL18" s="135">
        <v>0</v>
      </c>
      <c r="BM18" s="135">
        <v>0</v>
      </c>
      <c r="BN18" s="135"/>
      <c r="BP18" s="149"/>
      <c r="BQ18" s="149"/>
      <c r="BR18" s="149"/>
      <c r="BT18" s="151" t="s">
        <v>124</v>
      </c>
      <c r="BU18">
        <v>34</v>
      </c>
      <c r="BV18" s="151">
        <v>0</v>
      </c>
      <c r="BW18" s="151">
        <v>2</v>
      </c>
      <c r="BX18" s="151">
        <v>0</v>
      </c>
      <c r="BY18" s="151">
        <v>0</v>
      </c>
      <c r="BZ18" s="151">
        <v>32</v>
      </c>
      <c r="CA18" s="151">
        <v>24</v>
      </c>
      <c r="CB18" s="151">
        <v>10</v>
      </c>
      <c r="CD18" s="212">
        <v>21043659109399.918</v>
      </c>
      <c r="CE18" s="213">
        <v>35313758698.726303</v>
      </c>
      <c r="CS18" s="162" t="s">
        <v>709</v>
      </c>
      <c r="CT18" s="160">
        <v>42</v>
      </c>
      <c r="CU18" s="160" t="s">
        <v>705</v>
      </c>
      <c r="CV18" s="160">
        <v>-29686396680.959991</v>
      </c>
      <c r="CW18" s="160">
        <v>-32179131762</v>
      </c>
      <c r="CX18" s="160">
        <v>779</v>
      </c>
      <c r="CY18" s="160">
        <v>17145116551.53001</v>
      </c>
      <c r="CZ18" s="160">
        <v>21087539949</v>
      </c>
      <c r="DA18" s="160">
        <v>372</v>
      </c>
      <c r="DB18" s="160">
        <v>46831513232.489998</v>
      </c>
      <c r="DC18" s="160">
        <v>53266671711</v>
      </c>
      <c r="DD18" s="160">
        <v>407</v>
      </c>
    </row>
    <row r="19" spans="1:108" x14ac:dyDescent="0.25">
      <c r="A19" s="96" t="s">
        <v>188</v>
      </c>
      <c r="B19" s="100"/>
      <c r="C19" s="100"/>
      <c r="D19" s="100"/>
      <c r="E19" s="100"/>
      <c r="F19" s="100"/>
      <c r="G19" s="100"/>
      <c r="H19" s="100"/>
      <c r="I19" s="101" t="s">
        <v>194</v>
      </c>
      <c r="J19" s="96" t="s">
        <v>192</v>
      </c>
      <c r="K19" s="136" t="s">
        <v>523</v>
      </c>
      <c r="L19" s="136" t="s">
        <v>524</v>
      </c>
      <c r="M19" s="138" t="s">
        <v>521</v>
      </c>
      <c r="N19" s="96" t="s">
        <v>188</v>
      </c>
      <c r="O19" s="140" t="s">
        <v>490</v>
      </c>
      <c r="P19" s="140" t="s">
        <v>491</v>
      </c>
      <c r="Q19" s="140" t="s">
        <v>492</v>
      </c>
      <c r="S19" s="135"/>
      <c r="T19" s="145"/>
      <c r="U19" s="145"/>
      <c r="V19" s="145"/>
      <c r="W19" s="145"/>
      <c r="X19" s="145"/>
      <c r="Z19" s="135" t="s">
        <v>649</v>
      </c>
      <c r="AA19" s="135">
        <v>0</v>
      </c>
      <c r="AB19" s="135">
        <v>0</v>
      </c>
      <c r="AC19" s="135">
        <v>0</v>
      </c>
      <c r="AD19" s="135">
        <v>0</v>
      </c>
      <c r="AE19" s="135">
        <v>0</v>
      </c>
      <c r="AF19" s="135"/>
      <c r="AG19" s="135" t="s">
        <v>650</v>
      </c>
      <c r="AH19" s="135">
        <v>0</v>
      </c>
      <c r="AI19" s="135">
        <v>0</v>
      </c>
      <c r="AJ19" s="135">
        <v>0</v>
      </c>
      <c r="AK19" s="135">
        <v>0</v>
      </c>
      <c r="AL19" s="135">
        <v>0</v>
      </c>
      <c r="AN19" s="135" t="s">
        <v>649</v>
      </c>
      <c r="AO19" s="135">
        <v>0</v>
      </c>
      <c r="AP19" s="135">
        <v>0</v>
      </c>
      <c r="AQ19" s="135">
        <v>0</v>
      </c>
      <c r="AR19" s="135">
        <v>0</v>
      </c>
      <c r="AS19" s="135">
        <v>0</v>
      </c>
      <c r="AU19" s="135" t="s">
        <v>649</v>
      </c>
      <c r="AV19" s="135">
        <v>0</v>
      </c>
      <c r="AW19" s="135">
        <v>0</v>
      </c>
      <c r="AX19" s="135">
        <v>0</v>
      </c>
      <c r="AY19" s="135">
        <v>0</v>
      </c>
      <c r="AZ19" s="135">
        <v>0</v>
      </c>
      <c r="BB19" s="135" t="s">
        <v>650</v>
      </c>
      <c r="BC19" s="135">
        <v>0</v>
      </c>
      <c r="BD19" s="135">
        <v>0</v>
      </c>
      <c r="BE19" s="135">
        <v>0</v>
      </c>
      <c r="BF19" s="135">
        <v>0</v>
      </c>
      <c r="BG19" s="135">
        <v>0</v>
      </c>
      <c r="BH19" t="s">
        <v>650</v>
      </c>
      <c r="BI19" s="135">
        <v>0</v>
      </c>
      <c r="BJ19" s="135">
        <v>0</v>
      </c>
      <c r="BK19" s="135">
        <v>0</v>
      </c>
      <c r="BL19" s="135">
        <v>0</v>
      </c>
      <c r="BM19" s="135">
        <v>0</v>
      </c>
      <c r="BN19" s="135"/>
      <c r="BO19" s="102" t="s">
        <v>448</v>
      </c>
      <c r="BP19" s="150" t="s">
        <v>521</v>
      </c>
      <c r="BQ19" s="150" t="s">
        <v>628</v>
      </c>
      <c r="BR19" s="150" t="s">
        <v>629</v>
      </c>
      <c r="BT19" s="151" t="s">
        <v>682</v>
      </c>
      <c r="BU19" s="151">
        <v>283</v>
      </c>
      <c r="BV19" s="151">
        <v>1</v>
      </c>
      <c r="BW19" s="151">
        <v>5</v>
      </c>
      <c r="BX19" s="151">
        <v>0</v>
      </c>
      <c r="BY19" s="151">
        <v>0</v>
      </c>
      <c r="BZ19" s="151">
        <v>279</v>
      </c>
      <c r="CA19" s="151">
        <v>221</v>
      </c>
      <c r="CB19" s="151">
        <v>62</v>
      </c>
      <c r="CS19" s="162" t="s">
        <v>709</v>
      </c>
      <c r="CT19" s="160">
        <v>27</v>
      </c>
      <c r="CU19" s="160" t="s">
        <v>706</v>
      </c>
      <c r="CV19" s="160">
        <v>-17977296157.889992</v>
      </c>
      <c r="CW19" s="160">
        <v>-19375725185</v>
      </c>
      <c r="CX19" s="160">
        <v>2690</v>
      </c>
      <c r="CY19" s="160">
        <v>80209230516.019958</v>
      </c>
      <c r="CZ19" s="160">
        <v>89202595328</v>
      </c>
      <c r="DA19" s="160">
        <v>1204</v>
      </c>
      <c r="DB19" s="160">
        <v>98186526673.910019</v>
      </c>
      <c r="DC19" s="160">
        <v>108578320513</v>
      </c>
      <c r="DD19" s="160">
        <v>1486</v>
      </c>
    </row>
    <row r="20" spans="1:108" x14ac:dyDescent="0.25">
      <c r="B20" s="100"/>
      <c r="C20" s="100"/>
      <c r="D20" s="100"/>
      <c r="E20" s="100"/>
      <c r="F20" s="100"/>
      <c r="G20" s="100"/>
      <c r="H20" s="100"/>
      <c r="J20" s="100" t="str">
        <f>K20&amp;L20</f>
        <v>ABuy</v>
      </c>
      <c r="K20" s="135" t="s">
        <v>525</v>
      </c>
      <c r="L20" s="135" t="s">
        <v>526</v>
      </c>
      <c r="M20" s="139">
        <v>170957459426.27499</v>
      </c>
      <c r="N20" s="1"/>
      <c r="O20" s="206">
        <v>525050000000</v>
      </c>
      <c r="P20" s="206">
        <v>-528401000000</v>
      </c>
      <c r="Q20" s="206">
        <v>-3351000000</v>
      </c>
      <c r="S20" s="135"/>
      <c r="T20" s="145"/>
      <c r="U20" s="145"/>
      <c r="V20" s="145"/>
      <c r="W20" s="145"/>
      <c r="X20" s="145"/>
      <c r="Z20" s="135" t="s">
        <v>650</v>
      </c>
      <c r="AA20" s="135">
        <v>0</v>
      </c>
      <c r="AB20" s="135">
        <v>0</v>
      </c>
      <c r="AC20" s="135">
        <v>0</v>
      </c>
      <c r="AD20" s="135">
        <v>0</v>
      </c>
      <c r="AE20" s="135">
        <v>0</v>
      </c>
      <c r="AF20" s="135"/>
      <c r="AG20" s="135" t="s">
        <v>651</v>
      </c>
      <c r="AH20" s="135">
        <v>0</v>
      </c>
      <c r="AI20" s="135">
        <v>0</v>
      </c>
      <c r="AJ20" s="135">
        <v>0</v>
      </c>
      <c r="AK20" s="135">
        <v>0</v>
      </c>
      <c r="AL20" s="135">
        <v>0</v>
      </c>
      <c r="AN20" s="135" t="s">
        <v>650</v>
      </c>
      <c r="AO20" s="135">
        <v>0</v>
      </c>
      <c r="AP20" s="135">
        <v>0</v>
      </c>
      <c r="AQ20" s="135">
        <v>0</v>
      </c>
      <c r="AR20" s="135">
        <v>0</v>
      </c>
      <c r="AS20" s="135">
        <v>0</v>
      </c>
      <c r="AU20" s="135" t="s">
        <v>650</v>
      </c>
      <c r="AV20" s="135">
        <v>0</v>
      </c>
      <c r="AW20" s="135">
        <v>0</v>
      </c>
      <c r="AX20" s="135">
        <v>0</v>
      </c>
      <c r="AY20" s="135">
        <v>0</v>
      </c>
      <c r="AZ20" s="135">
        <v>0</v>
      </c>
      <c r="BB20" s="135" t="s">
        <v>651</v>
      </c>
      <c r="BC20" s="135">
        <v>0</v>
      </c>
      <c r="BD20" s="135">
        <v>0</v>
      </c>
      <c r="BE20" s="135">
        <v>0</v>
      </c>
      <c r="BF20" s="135">
        <v>0</v>
      </c>
      <c r="BG20" s="135">
        <v>0</v>
      </c>
      <c r="BH20" t="s">
        <v>651</v>
      </c>
      <c r="BI20" s="135">
        <v>0</v>
      </c>
      <c r="BJ20" s="135">
        <v>0</v>
      </c>
      <c r="BK20" s="135">
        <v>0</v>
      </c>
      <c r="BL20" s="135">
        <v>0</v>
      </c>
      <c r="BM20" s="135">
        <v>0</v>
      </c>
      <c r="BN20" s="135"/>
      <c r="BP20" s="149">
        <v>69404533434</v>
      </c>
      <c r="BQ20" s="149">
        <v>767788</v>
      </c>
      <c r="BR20" s="149">
        <v>966</v>
      </c>
      <c r="BT20" s="151" t="s">
        <v>683</v>
      </c>
      <c r="BU20" s="151">
        <v>1</v>
      </c>
      <c r="BV20" s="151">
        <v>0</v>
      </c>
      <c r="BW20" s="151">
        <v>0</v>
      </c>
      <c r="BX20" s="151">
        <v>0</v>
      </c>
      <c r="BY20" s="151">
        <v>0</v>
      </c>
      <c r="BZ20" s="151">
        <v>1</v>
      </c>
      <c r="CA20" s="151">
        <v>1</v>
      </c>
      <c r="CB20" s="151">
        <v>0</v>
      </c>
      <c r="CC20" s="211" t="s">
        <v>493</v>
      </c>
      <c r="CD20" s="210" t="s">
        <v>685</v>
      </c>
      <c r="CE20" s="210" t="s">
        <v>687</v>
      </c>
      <c r="CS20" s="162" t="s">
        <v>709</v>
      </c>
      <c r="CT20" s="160">
        <v>9</v>
      </c>
      <c r="CU20" s="160" t="s">
        <v>707</v>
      </c>
      <c r="CV20" s="160">
        <v>223469907.11000037</v>
      </c>
      <c r="CW20" s="160">
        <v>774833748</v>
      </c>
      <c r="CX20" s="160">
        <v>175</v>
      </c>
      <c r="CY20" s="160">
        <v>15377879355.420012</v>
      </c>
      <c r="CZ20" s="160">
        <v>18984350619</v>
      </c>
      <c r="DA20" s="160">
        <v>86</v>
      </c>
      <c r="DB20" s="160">
        <v>15154409448.310007</v>
      </c>
      <c r="DC20" s="160">
        <v>18209516871</v>
      </c>
      <c r="DD20" s="160">
        <v>89</v>
      </c>
    </row>
    <row r="21" spans="1:108" x14ac:dyDescent="0.25">
      <c r="J21" s="100" t="str">
        <f t="shared" ref="J21:J22" si="3">K21&amp;L21</f>
        <v>PBuy</v>
      </c>
      <c r="K21" s="135" t="s">
        <v>527</v>
      </c>
      <c r="L21" s="135" t="s">
        <v>526</v>
      </c>
      <c r="M21" s="139">
        <v>215417279986.73999</v>
      </c>
      <c r="S21" s="135"/>
      <c r="T21" s="145"/>
      <c r="U21" s="145"/>
      <c r="V21" s="145"/>
      <c r="W21" s="145"/>
      <c r="X21" s="145"/>
      <c r="Z21" s="135" t="s">
        <v>651</v>
      </c>
      <c r="AA21" s="135">
        <v>0</v>
      </c>
      <c r="AB21" s="135">
        <v>0</v>
      </c>
      <c r="AC21" s="135">
        <v>0</v>
      </c>
      <c r="AD21" s="135">
        <v>0</v>
      </c>
      <c r="AE21" s="135">
        <v>0</v>
      </c>
      <c r="AF21" s="135"/>
      <c r="AG21" s="135" t="s">
        <v>652</v>
      </c>
      <c r="AH21" s="135">
        <v>0</v>
      </c>
      <c r="AI21" s="135">
        <v>0</v>
      </c>
      <c r="AJ21" s="135">
        <v>0</v>
      </c>
      <c r="AK21" s="135">
        <v>0</v>
      </c>
      <c r="AL21" s="135">
        <v>0</v>
      </c>
      <c r="AN21" s="135" t="s">
        <v>651</v>
      </c>
      <c r="AO21" s="135">
        <v>0</v>
      </c>
      <c r="AP21" s="135">
        <v>0</v>
      </c>
      <c r="AQ21" s="135">
        <v>0</v>
      </c>
      <c r="AR21" s="135">
        <v>0</v>
      </c>
      <c r="AS21" s="135">
        <v>0</v>
      </c>
      <c r="AU21" s="135" t="s">
        <v>651</v>
      </c>
      <c r="AV21" s="135">
        <v>0</v>
      </c>
      <c r="AW21" s="135">
        <v>0</v>
      </c>
      <c r="AX21" s="135">
        <v>0</v>
      </c>
      <c r="AY21" s="135">
        <v>0</v>
      </c>
      <c r="AZ21" s="135">
        <v>0</v>
      </c>
      <c r="BB21" s="135" t="s">
        <v>652</v>
      </c>
      <c r="BC21" s="135">
        <v>0</v>
      </c>
      <c r="BD21" s="135">
        <v>0</v>
      </c>
      <c r="BE21" s="135">
        <v>0</v>
      </c>
      <c r="BF21" s="135">
        <v>0</v>
      </c>
      <c r="BG21" s="135">
        <v>0</v>
      </c>
      <c r="BH21" t="s">
        <v>652</v>
      </c>
      <c r="BI21" s="135">
        <v>0</v>
      </c>
      <c r="BJ21" s="135">
        <v>0</v>
      </c>
      <c r="BK21" s="135">
        <v>0</v>
      </c>
      <c r="BL21" s="135">
        <v>0</v>
      </c>
      <c r="BM21" s="135">
        <v>0</v>
      </c>
      <c r="BN21" s="135"/>
      <c r="BP21" s="149"/>
      <c r="BQ21" s="149"/>
      <c r="BR21" s="149"/>
      <c r="BT21" s="151"/>
      <c r="BU21" s="151"/>
      <c r="BV21" s="151"/>
      <c r="BW21" s="151"/>
      <c r="BX21" s="151"/>
      <c r="BY21" s="151"/>
      <c r="BZ21" s="151"/>
      <c r="CA21" s="151"/>
      <c r="CB21" s="151"/>
      <c r="CD21" s="212">
        <v>4766913283702704</v>
      </c>
      <c r="CE21" s="213">
        <v>5872590540006.6279</v>
      </c>
      <c r="CS21" s="162"/>
      <c r="CT21" s="160"/>
      <c r="CU21" s="160"/>
      <c r="CV21" s="160"/>
      <c r="CW21" s="160"/>
      <c r="CX21" s="160"/>
      <c r="CY21" s="160"/>
      <c r="CZ21" s="160"/>
      <c r="DA21" s="160"/>
      <c r="DB21" s="160"/>
      <c r="DC21" s="160"/>
      <c r="DD21" s="160"/>
    </row>
    <row r="22" spans="1:108" x14ac:dyDescent="0.25">
      <c r="J22" s="100" t="str">
        <f t="shared" si="3"/>
        <v>ASell</v>
      </c>
      <c r="K22" s="135" t="s">
        <v>525</v>
      </c>
      <c r="L22" s="135" t="s">
        <v>528</v>
      </c>
      <c r="M22" s="139">
        <v>178056784490.19501</v>
      </c>
      <c r="S22" s="135"/>
      <c r="T22" s="145"/>
      <c r="U22" s="145"/>
      <c r="V22" s="145"/>
      <c r="W22" s="145"/>
      <c r="X22" s="145"/>
      <c r="Z22" s="135" t="s">
        <v>652</v>
      </c>
      <c r="AA22" s="135">
        <v>0</v>
      </c>
      <c r="AB22" s="135">
        <v>0</v>
      </c>
      <c r="AC22" s="135">
        <v>0</v>
      </c>
      <c r="AD22" s="135">
        <v>0</v>
      </c>
      <c r="AE22" s="135">
        <v>0</v>
      </c>
      <c r="AF22" s="135"/>
      <c r="AG22" s="135" t="s">
        <v>653</v>
      </c>
      <c r="AH22" s="135">
        <v>0</v>
      </c>
      <c r="AI22" s="135">
        <v>0</v>
      </c>
      <c r="AJ22" s="135">
        <v>0</v>
      </c>
      <c r="AK22" s="135">
        <v>0</v>
      </c>
      <c r="AL22" s="135">
        <v>0</v>
      </c>
      <c r="AN22" s="135" t="s">
        <v>652</v>
      </c>
      <c r="AO22" s="135">
        <v>0</v>
      </c>
      <c r="AP22" s="135">
        <v>0</v>
      </c>
      <c r="AQ22" s="135">
        <v>0</v>
      </c>
      <c r="AR22" s="135">
        <v>0</v>
      </c>
      <c r="AS22" s="135">
        <v>0</v>
      </c>
      <c r="AU22" s="135" t="s">
        <v>652</v>
      </c>
      <c r="AV22" s="135">
        <v>0</v>
      </c>
      <c r="AW22" s="135">
        <v>0</v>
      </c>
      <c r="AX22" s="135">
        <v>0</v>
      </c>
      <c r="AY22" s="135">
        <v>0</v>
      </c>
      <c r="AZ22" s="135">
        <v>0</v>
      </c>
      <c r="BB22" s="135" t="s">
        <v>653</v>
      </c>
      <c r="BC22" s="135">
        <v>0</v>
      </c>
      <c r="BD22" s="135">
        <v>0</v>
      </c>
      <c r="BE22" s="135">
        <v>0</v>
      </c>
      <c r="BF22" s="135">
        <v>0</v>
      </c>
      <c r="BG22" s="135">
        <v>0</v>
      </c>
      <c r="BH22" t="s">
        <v>653</v>
      </c>
      <c r="BI22" s="135">
        <v>0</v>
      </c>
      <c r="BJ22" s="135">
        <v>0</v>
      </c>
      <c r="BK22" s="135">
        <v>0</v>
      </c>
      <c r="BL22" s="135">
        <v>0</v>
      </c>
      <c r="BM22" s="135">
        <v>0</v>
      </c>
      <c r="BN22" s="135"/>
      <c r="BO22" s="102" t="s">
        <v>449</v>
      </c>
      <c r="BP22" s="150" t="s">
        <v>521</v>
      </c>
      <c r="BQ22" s="150" t="s">
        <v>628</v>
      </c>
      <c r="BR22" s="150" t="s">
        <v>629</v>
      </c>
      <c r="BU22" s="151"/>
    </row>
    <row r="23" spans="1:108" x14ac:dyDescent="0.25">
      <c r="A23" s="102" t="s">
        <v>178</v>
      </c>
      <c r="B23" s="119" t="s">
        <v>198</v>
      </c>
      <c r="C23" s="120" t="s">
        <v>199</v>
      </c>
      <c r="D23" s="119" t="s">
        <v>200</v>
      </c>
      <c r="E23" s="136" t="s">
        <v>614</v>
      </c>
      <c r="F23" s="102" t="s">
        <v>416</v>
      </c>
      <c r="G23" s="136" t="s">
        <v>198</v>
      </c>
      <c r="H23" s="136" t="s">
        <v>529</v>
      </c>
      <c r="I23" s="104"/>
      <c r="J23" s="100" t="str">
        <f>K23&amp;L23</f>
        <v>PSell</v>
      </c>
      <c r="K23" s="135" t="s">
        <v>527</v>
      </c>
      <c r="L23" s="135" t="s">
        <v>528</v>
      </c>
      <c r="M23" s="139">
        <v>208317954922.82001</v>
      </c>
      <c r="N23" s="102" t="s">
        <v>417</v>
      </c>
      <c r="O23" s="136" t="s">
        <v>198</v>
      </c>
      <c r="P23" s="136" t="s">
        <v>529</v>
      </c>
      <c r="S23" s="135"/>
      <c r="T23" s="145"/>
      <c r="U23" s="145"/>
      <c r="V23" s="145"/>
      <c r="W23" s="145"/>
      <c r="X23" s="145"/>
      <c r="Z23" s="135" t="s">
        <v>653</v>
      </c>
      <c r="AA23" s="135">
        <v>0</v>
      </c>
      <c r="AB23" s="135">
        <v>0</v>
      </c>
      <c r="AC23" s="135">
        <v>0</v>
      </c>
      <c r="AD23" s="135">
        <v>0</v>
      </c>
      <c r="AE23" s="135">
        <v>0</v>
      </c>
      <c r="AF23" s="135"/>
      <c r="AG23" s="135" t="s">
        <v>654</v>
      </c>
      <c r="AH23" s="135">
        <v>0</v>
      </c>
      <c r="AI23" s="135">
        <v>0</v>
      </c>
      <c r="AJ23" s="135">
        <v>0</v>
      </c>
      <c r="AK23" s="135">
        <v>0</v>
      </c>
      <c r="AL23" s="135">
        <v>0</v>
      </c>
      <c r="AN23" s="135" t="s">
        <v>653</v>
      </c>
      <c r="AO23" s="135">
        <v>0</v>
      </c>
      <c r="AP23" s="135">
        <v>0</v>
      </c>
      <c r="AQ23" s="135">
        <v>0</v>
      </c>
      <c r="AR23" s="135">
        <v>0</v>
      </c>
      <c r="AS23" s="135">
        <v>0</v>
      </c>
      <c r="AU23" s="135" t="s">
        <v>653</v>
      </c>
      <c r="AV23" s="135">
        <v>0</v>
      </c>
      <c r="AW23" s="135">
        <v>0</v>
      </c>
      <c r="AX23" s="135">
        <v>0</v>
      </c>
      <c r="AY23" s="135">
        <v>0</v>
      </c>
      <c r="AZ23" s="135">
        <v>0</v>
      </c>
      <c r="BB23" s="135" t="s">
        <v>654</v>
      </c>
      <c r="BC23" s="135">
        <v>0</v>
      </c>
      <c r="BD23" s="135">
        <v>0</v>
      </c>
      <c r="BE23" s="135">
        <v>0</v>
      </c>
      <c r="BF23" s="135">
        <v>0</v>
      </c>
      <c r="BG23" s="135">
        <v>0</v>
      </c>
      <c r="BH23" t="s">
        <v>654</v>
      </c>
      <c r="BI23" s="135">
        <v>0</v>
      </c>
      <c r="BJ23" s="135">
        <v>0</v>
      </c>
      <c r="BK23" s="135">
        <v>0</v>
      </c>
      <c r="BL23" s="135">
        <v>0</v>
      </c>
      <c r="BM23" s="135">
        <v>0</v>
      </c>
      <c r="BN23" s="135"/>
      <c r="BP23" s="149">
        <v>105288431</v>
      </c>
      <c r="BQ23" s="149">
        <v>61186</v>
      </c>
      <c r="BR23" s="149">
        <v>152</v>
      </c>
    </row>
    <row r="24" spans="1:108" x14ac:dyDescent="0.25">
      <c r="B24" s="118" t="s">
        <v>204</v>
      </c>
      <c r="C24" s="121">
        <v>38628</v>
      </c>
      <c r="D24" s="118">
        <v>10207.67</v>
      </c>
      <c r="E24" s="135">
        <v>1</v>
      </c>
      <c r="G24" s="135" t="s">
        <v>243</v>
      </c>
      <c r="H24" s="135">
        <v>19031.651527850001</v>
      </c>
      <c r="I24" s="103"/>
      <c r="K24" s="43"/>
      <c r="M24"/>
      <c r="O24" s="135" t="s">
        <v>243</v>
      </c>
      <c r="P24" s="135">
        <v>19717.42765736</v>
      </c>
      <c r="S24" s="135"/>
      <c r="T24" s="145"/>
      <c r="U24" s="145"/>
      <c r="V24" s="145"/>
      <c r="W24" s="145"/>
      <c r="X24" s="145"/>
      <c r="Z24" s="135" t="s">
        <v>654</v>
      </c>
      <c r="AA24" s="135">
        <v>0</v>
      </c>
      <c r="AB24" s="135">
        <v>0</v>
      </c>
      <c r="AC24" s="135">
        <v>0</v>
      </c>
      <c r="AD24" s="135">
        <v>0</v>
      </c>
      <c r="AE24" s="135">
        <v>0</v>
      </c>
      <c r="AF24" s="135"/>
      <c r="AG24" s="135" t="s">
        <v>657</v>
      </c>
      <c r="AH24" s="135">
        <v>0</v>
      </c>
      <c r="AI24" s="135">
        <v>0</v>
      </c>
      <c r="AJ24" s="135">
        <v>0</v>
      </c>
      <c r="AK24" s="135">
        <v>0</v>
      </c>
      <c r="AL24" s="135">
        <v>0</v>
      </c>
      <c r="AN24" s="135" t="s">
        <v>654</v>
      </c>
      <c r="AO24" s="135">
        <v>0</v>
      </c>
      <c r="AP24" s="135">
        <v>0</v>
      </c>
      <c r="AQ24" s="135">
        <v>0</v>
      </c>
      <c r="AR24" s="135">
        <v>0</v>
      </c>
      <c r="AS24" s="135">
        <v>0</v>
      </c>
      <c r="AU24" s="135" t="s">
        <v>654</v>
      </c>
      <c r="AV24" s="135">
        <v>0</v>
      </c>
      <c r="AW24" s="135">
        <v>0</v>
      </c>
      <c r="AX24" s="135">
        <v>0</v>
      </c>
      <c r="AY24" s="135">
        <v>0</v>
      </c>
      <c r="AZ24" s="135">
        <v>0</v>
      </c>
      <c r="BB24" s="135" t="s">
        <v>656</v>
      </c>
      <c r="BC24" s="135">
        <v>0</v>
      </c>
      <c r="BD24" s="135">
        <v>0</v>
      </c>
      <c r="BE24" s="135">
        <v>0</v>
      </c>
      <c r="BF24" s="135">
        <v>0</v>
      </c>
      <c r="BG24" s="135">
        <v>0</v>
      </c>
      <c r="BH24" t="s">
        <v>656</v>
      </c>
      <c r="BI24" s="135">
        <v>0</v>
      </c>
      <c r="BJ24" s="135">
        <v>0</v>
      </c>
      <c r="BK24" s="135">
        <v>0</v>
      </c>
      <c r="BL24" s="135">
        <v>0</v>
      </c>
      <c r="BM24" s="135">
        <v>0</v>
      </c>
      <c r="BN24" s="135"/>
      <c r="BP24" s="149"/>
      <c r="BQ24" s="149"/>
      <c r="BR24" s="149"/>
    </row>
    <row r="25" spans="1:108" x14ac:dyDescent="0.25">
      <c r="B25" s="118" t="s">
        <v>206</v>
      </c>
      <c r="C25" s="121">
        <v>38716</v>
      </c>
      <c r="D25" s="118">
        <v>10070.700000000001</v>
      </c>
      <c r="E25" s="135">
        <v>1</v>
      </c>
      <c r="G25" s="135" t="s">
        <v>244</v>
      </c>
      <c r="H25" s="135">
        <v>13437.43847112</v>
      </c>
      <c r="I25" s="103"/>
      <c r="K25" s="43"/>
      <c r="M25"/>
      <c r="O25" s="135" t="s">
        <v>244</v>
      </c>
      <c r="P25" s="135">
        <v>13868.190491249999</v>
      </c>
      <c r="S25" s="135"/>
      <c r="T25" s="145"/>
      <c r="U25" s="145"/>
      <c r="V25" s="145"/>
      <c r="W25" s="145"/>
      <c r="X25" s="145"/>
      <c r="Z25" s="135" t="s">
        <v>655</v>
      </c>
      <c r="AA25" s="135">
        <v>0</v>
      </c>
      <c r="AB25" s="135">
        <v>0</v>
      </c>
      <c r="AC25" s="135">
        <v>0</v>
      </c>
      <c r="AD25" s="135">
        <v>558</v>
      </c>
      <c r="AE25" s="135">
        <v>0</v>
      </c>
      <c r="AF25" s="135"/>
      <c r="AG25" s="135" t="s">
        <v>658</v>
      </c>
      <c r="AH25" s="135">
        <v>0</v>
      </c>
      <c r="AI25" s="135">
        <v>0</v>
      </c>
      <c r="AJ25" s="135">
        <v>0</v>
      </c>
      <c r="AK25" s="135">
        <v>0</v>
      </c>
      <c r="AL25" s="135">
        <v>0</v>
      </c>
      <c r="AN25" s="135" t="s">
        <v>655</v>
      </c>
      <c r="AO25" s="135">
        <v>0</v>
      </c>
      <c r="AP25" s="135">
        <v>0</v>
      </c>
      <c r="AQ25" s="135">
        <v>0</v>
      </c>
      <c r="AR25" s="135">
        <v>651</v>
      </c>
      <c r="AS25" s="135">
        <v>0</v>
      </c>
      <c r="AU25" s="135" t="s">
        <v>655</v>
      </c>
      <c r="AV25" s="135">
        <v>0</v>
      </c>
      <c r="AW25" s="135">
        <v>0</v>
      </c>
      <c r="AX25" s="135">
        <v>0</v>
      </c>
      <c r="AY25" s="135">
        <v>31</v>
      </c>
      <c r="AZ25" s="135">
        <v>0</v>
      </c>
      <c r="BB25" s="135" t="s">
        <v>657</v>
      </c>
      <c r="BC25" s="135">
        <v>0</v>
      </c>
      <c r="BD25" s="135">
        <v>0</v>
      </c>
      <c r="BE25" s="135">
        <v>0</v>
      </c>
      <c r="BF25" s="135">
        <v>0</v>
      </c>
      <c r="BG25" s="135">
        <v>0</v>
      </c>
      <c r="BH25" t="s">
        <v>657</v>
      </c>
      <c r="BI25" s="135">
        <v>0</v>
      </c>
      <c r="BJ25" s="135">
        <v>0</v>
      </c>
      <c r="BK25" s="135">
        <v>0</v>
      </c>
      <c r="BL25" s="135">
        <v>0</v>
      </c>
      <c r="BM25" s="135">
        <v>0</v>
      </c>
      <c r="BN25" s="135"/>
      <c r="BO25" s="102" t="s">
        <v>452</v>
      </c>
      <c r="BP25" s="150" t="s">
        <v>630</v>
      </c>
      <c r="BQ25" s="149"/>
      <c r="BR25" s="149"/>
      <c r="BU25" s="149"/>
    </row>
    <row r="26" spans="1:108" x14ac:dyDescent="0.25">
      <c r="B26" s="118" t="s">
        <v>209</v>
      </c>
      <c r="C26" s="121">
        <v>38425</v>
      </c>
      <c r="D26" s="118">
        <v>14581.36</v>
      </c>
      <c r="E26" s="135">
        <v>1</v>
      </c>
      <c r="G26" s="135" t="s">
        <v>246</v>
      </c>
      <c r="H26" s="135">
        <v>3954.9167359100002</v>
      </c>
      <c r="I26" s="103"/>
      <c r="K26" s="26"/>
      <c r="M26"/>
      <c r="O26" s="135" t="s">
        <v>246</v>
      </c>
      <c r="P26" s="135">
        <v>4442.6904798699998</v>
      </c>
      <c r="S26" s="135"/>
      <c r="T26" s="145"/>
      <c r="U26" s="145"/>
      <c r="V26" s="145"/>
      <c r="W26" s="145"/>
      <c r="X26" s="145"/>
      <c r="Z26" s="135" t="s">
        <v>656</v>
      </c>
      <c r="AA26" s="135">
        <v>0</v>
      </c>
      <c r="AB26" s="135">
        <v>0</v>
      </c>
      <c r="AC26" s="135">
        <v>0</v>
      </c>
      <c r="AD26" s="135">
        <v>0</v>
      </c>
      <c r="AE26" s="135">
        <v>0</v>
      </c>
      <c r="AF26" s="135"/>
      <c r="AG26" s="135" t="s">
        <v>659</v>
      </c>
      <c r="AH26" s="135">
        <v>0</v>
      </c>
      <c r="AI26" s="135">
        <v>0</v>
      </c>
      <c r="AJ26" s="135">
        <v>0</v>
      </c>
      <c r="AK26" s="135">
        <v>0</v>
      </c>
      <c r="AL26" s="135">
        <v>0</v>
      </c>
      <c r="AN26" s="135" t="s">
        <v>656</v>
      </c>
      <c r="AO26" s="135">
        <v>0</v>
      </c>
      <c r="AP26" s="135">
        <v>0</v>
      </c>
      <c r="AQ26" s="135">
        <v>0</v>
      </c>
      <c r="AR26" s="135">
        <v>0</v>
      </c>
      <c r="AS26" s="135">
        <v>0</v>
      </c>
      <c r="AU26" s="135" t="s">
        <v>656</v>
      </c>
      <c r="AV26" s="135">
        <v>0</v>
      </c>
      <c r="AW26" s="135">
        <v>0</v>
      </c>
      <c r="AX26" s="135">
        <v>0</v>
      </c>
      <c r="AY26" s="135">
        <v>0</v>
      </c>
      <c r="AZ26" s="135">
        <v>0</v>
      </c>
      <c r="BB26" s="135" t="s">
        <v>658</v>
      </c>
      <c r="BC26" s="135">
        <v>0</v>
      </c>
      <c r="BD26" s="135">
        <v>0</v>
      </c>
      <c r="BE26" s="135">
        <v>0</v>
      </c>
      <c r="BF26" s="135">
        <v>0</v>
      </c>
      <c r="BG26" s="135">
        <v>0</v>
      </c>
      <c r="BH26" t="s">
        <v>658</v>
      </c>
      <c r="BI26" s="135">
        <v>0</v>
      </c>
      <c r="BJ26" s="135">
        <v>0</v>
      </c>
      <c r="BK26" s="135">
        <v>0</v>
      </c>
      <c r="BL26" s="135">
        <v>0</v>
      </c>
      <c r="BM26" s="135">
        <v>0</v>
      </c>
      <c r="BN26" s="135"/>
      <c r="BP26" s="149">
        <v>1308938</v>
      </c>
      <c r="BQ26" s="149"/>
      <c r="BR26" s="149"/>
    </row>
    <row r="27" spans="1:108" x14ac:dyDescent="0.25">
      <c r="B27" s="118" t="s">
        <v>212</v>
      </c>
      <c r="C27" s="121">
        <v>38680</v>
      </c>
      <c r="D27" s="118">
        <v>18105.080000000002</v>
      </c>
      <c r="E27" s="135">
        <v>1</v>
      </c>
      <c r="G27" s="135" t="s">
        <v>247</v>
      </c>
      <c r="H27" s="135">
        <v>3855.8049101800002</v>
      </c>
      <c r="I27" s="103"/>
      <c r="K27" s="43"/>
      <c r="M27"/>
      <c r="O27" s="135" t="s">
        <v>247</v>
      </c>
      <c r="P27" s="135">
        <v>4297.2549953999996</v>
      </c>
      <c r="S27" s="135"/>
      <c r="T27" s="145"/>
      <c r="U27" s="145"/>
      <c r="V27" s="145"/>
      <c r="W27" s="145"/>
      <c r="X27" s="145"/>
      <c r="Z27" s="135" t="s">
        <v>657</v>
      </c>
      <c r="AA27" s="135">
        <v>0</v>
      </c>
      <c r="AB27" s="135">
        <v>0</v>
      </c>
      <c r="AC27" s="135">
        <v>0</v>
      </c>
      <c r="AD27" s="135">
        <v>0</v>
      </c>
      <c r="AE27" s="135">
        <v>0</v>
      </c>
      <c r="AF27" s="135"/>
      <c r="AG27" s="135" t="s">
        <v>660</v>
      </c>
      <c r="AH27" s="135">
        <v>0</v>
      </c>
      <c r="AI27" s="135">
        <v>0</v>
      </c>
      <c r="AJ27" s="135">
        <v>0</v>
      </c>
      <c r="AK27" s="135">
        <v>0</v>
      </c>
      <c r="AL27" s="135">
        <v>0</v>
      </c>
      <c r="AN27" s="135" t="s">
        <v>657</v>
      </c>
      <c r="AO27" s="135">
        <v>0</v>
      </c>
      <c r="AP27" s="135">
        <v>0</v>
      </c>
      <c r="AQ27" s="135">
        <v>0</v>
      </c>
      <c r="AR27" s="135">
        <v>0</v>
      </c>
      <c r="AS27" s="135">
        <v>0</v>
      </c>
      <c r="AU27" s="135" t="s">
        <v>657</v>
      </c>
      <c r="AV27" s="135">
        <v>0</v>
      </c>
      <c r="AW27" s="135">
        <v>0</v>
      </c>
      <c r="AX27" s="135">
        <v>0</v>
      </c>
      <c r="AY27" s="135">
        <v>0</v>
      </c>
      <c r="AZ27" s="135">
        <v>0</v>
      </c>
      <c r="BB27" s="135" t="s">
        <v>659</v>
      </c>
      <c r="BC27" s="135">
        <v>0</v>
      </c>
      <c r="BD27" s="135">
        <v>0</v>
      </c>
      <c r="BE27" s="135">
        <v>0</v>
      </c>
      <c r="BF27" s="135">
        <v>0</v>
      </c>
      <c r="BG27" s="135">
        <v>0</v>
      </c>
      <c r="BH27" t="s">
        <v>659</v>
      </c>
      <c r="BI27" s="135">
        <v>0</v>
      </c>
      <c r="BJ27" s="135">
        <v>0</v>
      </c>
      <c r="BK27" s="135">
        <v>0</v>
      </c>
      <c r="BL27" s="135">
        <v>0</v>
      </c>
      <c r="BM27" s="135">
        <v>0</v>
      </c>
      <c r="BN27" s="135"/>
      <c r="BP27" s="149"/>
      <c r="BQ27" s="149"/>
      <c r="BR27" s="149"/>
      <c r="CR27" s="153" t="s">
        <v>486</v>
      </c>
      <c r="CS27" s="161" t="s">
        <v>690</v>
      </c>
      <c r="CT27" s="160" t="s">
        <v>691</v>
      </c>
      <c r="CU27" s="160" t="s">
        <v>692</v>
      </c>
      <c r="CV27" s="160" t="s">
        <v>693</v>
      </c>
      <c r="CW27" s="160" t="s">
        <v>694</v>
      </c>
      <c r="CX27" s="160" t="s">
        <v>695</v>
      </c>
      <c r="CY27" s="160" t="s">
        <v>696</v>
      </c>
      <c r="CZ27" s="160" t="s">
        <v>697</v>
      </c>
      <c r="DA27" s="160" t="s">
        <v>698</v>
      </c>
      <c r="DB27" s="160" t="s">
        <v>699</v>
      </c>
      <c r="DC27" s="160" t="s">
        <v>700</v>
      </c>
      <c r="DD27" s="160" t="s">
        <v>701</v>
      </c>
    </row>
    <row r="28" spans="1:108" ht="14.4" x14ac:dyDescent="0.3">
      <c r="B28" s="118" t="s">
        <v>221</v>
      </c>
      <c r="C28" s="121">
        <v>38615</v>
      </c>
      <c r="D28" s="118">
        <v>4728.4799999999996</v>
      </c>
      <c r="E28" s="135">
        <v>1</v>
      </c>
      <c r="G28" s="135" t="s">
        <v>88</v>
      </c>
      <c r="H28" s="135">
        <v>4617.4815078700003</v>
      </c>
      <c r="I28" s="103"/>
      <c r="K28" s="43"/>
      <c r="L28" s="48"/>
      <c r="M28" s="137"/>
      <c r="O28" s="135" t="s">
        <v>88</v>
      </c>
      <c r="P28" s="135">
        <v>5084.2537110000003</v>
      </c>
      <c r="Z28" s="135" t="s">
        <v>658</v>
      </c>
      <c r="AA28" s="135">
        <v>0</v>
      </c>
      <c r="AB28" s="135">
        <v>0</v>
      </c>
      <c r="AC28" s="135">
        <v>0</v>
      </c>
      <c r="AD28" s="135">
        <v>0</v>
      </c>
      <c r="AE28" s="135">
        <v>0</v>
      </c>
      <c r="AF28" s="135"/>
      <c r="AG28" s="135" t="s">
        <v>661</v>
      </c>
      <c r="AH28" s="135">
        <v>529210</v>
      </c>
      <c r="AI28" s="135">
        <v>36</v>
      </c>
      <c r="AJ28" s="135">
        <v>6</v>
      </c>
      <c r="AK28" s="135">
        <v>4595</v>
      </c>
      <c r="AL28" s="135">
        <v>0</v>
      </c>
      <c r="AN28" s="135" t="s">
        <v>658</v>
      </c>
      <c r="AO28" s="135">
        <v>0</v>
      </c>
      <c r="AP28" s="135">
        <v>0</v>
      </c>
      <c r="AQ28" s="135">
        <v>0</v>
      </c>
      <c r="AR28" s="135">
        <v>0</v>
      </c>
      <c r="AS28" s="135">
        <v>0</v>
      </c>
      <c r="AU28" s="135" t="s">
        <v>658</v>
      </c>
      <c r="AV28" s="135">
        <v>0</v>
      </c>
      <c r="AW28" s="135">
        <v>0</v>
      </c>
      <c r="AX28" s="135">
        <v>0</v>
      </c>
      <c r="AY28" s="135">
        <v>0</v>
      </c>
      <c r="AZ28" s="135">
        <v>0</v>
      </c>
      <c r="BB28" s="135" t="s">
        <v>660</v>
      </c>
      <c r="BC28" s="135">
        <v>0</v>
      </c>
      <c r="BD28" s="135">
        <v>0</v>
      </c>
      <c r="BE28" s="135">
        <v>0</v>
      </c>
      <c r="BF28" s="135">
        <v>0</v>
      </c>
      <c r="BG28" s="135">
        <v>0</v>
      </c>
      <c r="BH28" t="s">
        <v>660</v>
      </c>
      <c r="BI28" s="135">
        <v>0</v>
      </c>
      <c r="BJ28" s="135">
        <v>0</v>
      </c>
      <c r="BK28" s="135">
        <v>0</v>
      </c>
      <c r="BL28" s="135">
        <v>0</v>
      </c>
      <c r="BM28" s="135">
        <v>0</v>
      </c>
      <c r="BN28" s="135"/>
      <c r="BO28" s="102" t="s">
        <v>453</v>
      </c>
      <c r="BP28" s="150" t="s">
        <v>630</v>
      </c>
      <c r="BQ28" s="149"/>
      <c r="BR28" s="149"/>
      <c r="CS28" s="162">
        <v>2022</v>
      </c>
      <c r="CT28" s="160">
        <v>19</v>
      </c>
      <c r="CU28" s="160" t="s">
        <v>702</v>
      </c>
      <c r="CV28" s="160">
        <v>0</v>
      </c>
      <c r="CW28" s="160">
        <v>5233782445</v>
      </c>
      <c r="CX28" s="160">
        <v>726</v>
      </c>
      <c r="CY28" s="160">
        <v>0</v>
      </c>
      <c r="CZ28" s="160">
        <v>35044993923</v>
      </c>
      <c r="DA28" s="160">
        <v>391</v>
      </c>
      <c r="DB28" s="160">
        <v>0</v>
      </c>
      <c r="DC28" s="160">
        <v>29811211478</v>
      </c>
      <c r="DD28" s="160">
        <v>335</v>
      </c>
    </row>
    <row r="29" spans="1:108" x14ac:dyDescent="0.25">
      <c r="B29" s="118" t="s">
        <v>226</v>
      </c>
      <c r="C29" s="121">
        <v>44221</v>
      </c>
      <c r="D29" s="118">
        <v>143155.42628878</v>
      </c>
      <c r="E29" s="135">
        <v>1</v>
      </c>
      <c r="G29" s="135" t="s">
        <v>55</v>
      </c>
      <c r="H29" s="135">
        <v>71693.893674770006</v>
      </c>
      <c r="I29" s="103"/>
      <c r="K29" s="43"/>
      <c r="M29"/>
      <c r="O29" s="135" t="s">
        <v>55</v>
      </c>
      <c r="P29" s="135">
        <v>73431.041273490002</v>
      </c>
      <c r="Z29" s="135" t="s">
        <v>659</v>
      </c>
      <c r="AA29" s="135">
        <v>0</v>
      </c>
      <c r="AB29" s="135">
        <v>0</v>
      </c>
      <c r="AC29" s="135">
        <v>0</v>
      </c>
      <c r="AD29" s="135">
        <v>0</v>
      </c>
      <c r="AE29" s="135">
        <v>0</v>
      </c>
      <c r="AF29" s="135"/>
      <c r="AG29" s="135" t="s">
        <v>662</v>
      </c>
      <c r="AH29" s="135">
        <v>0</v>
      </c>
      <c r="AI29" s="135">
        <v>0</v>
      </c>
      <c r="AJ29" s="135">
        <v>0</v>
      </c>
      <c r="AK29" s="135">
        <v>0</v>
      </c>
      <c r="AL29" s="135">
        <v>0</v>
      </c>
      <c r="AN29" s="135" t="s">
        <v>659</v>
      </c>
      <c r="AO29" s="135">
        <v>0</v>
      </c>
      <c r="AP29" s="135">
        <v>0</v>
      </c>
      <c r="AQ29" s="135">
        <v>0</v>
      </c>
      <c r="AR29" s="135">
        <v>0</v>
      </c>
      <c r="AS29" s="135">
        <v>0</v>
      </c>
      <c r="AU29" s="135" t="s">
        <v>659</v>
      </c>
      <c r="AV29" s="135">
        <v>0</v>
      </c>
      <c r="AW29" s="135">
        <v>0</v>
      </c>
      <c r="AX29" s="135">
        <v>0</v>
      </c>
      <c r="AY29" s="135">
        <v>0</v>
      </c>
      <c r="AZ29" s="135">
        <v>0</v>
      </c>
      <c r="BB29" s="135" t="s">
        <v>661</v>
      </c>
      <c r="BC29" s="135">
        <v>57853530.509999998</v>
      </c>
      <c r="BD29" s="135">
        <v>2766</v>
      </c>
      <c r="BE29" s="135">
        <v>369</v>
      </c>
      <c r="BF29" s="135">
        <v>43053</v>
      </c>
      <c r="BG29" s="135">
        <v>0</v>
      </c>
      <c r="BH29" t="s">
        <v>661</v>
      </c>
      <c r="BI29" s="135">
        <v>1241721.1499999999</v>
      </c>
      <c r="BJ29" s="135">
        <v>31</v>
      </c>
      <c r="BK29" s="135">
        <v>7</v>
      </c>
      <c r="BL29" s="135">
        <v>2721</v>
      </c>
      <c r="BM29" s="135">
        <v>0</v>
      </c>
      <c r="BN29" s="135"/>
      <c r="BP29" s="149">
        <v>124777</v>
      </c>
      <c r="BQ29" s="149"/>
      <c r="BR29" s="149"/>
      <c r="CS29" s="162">
        <v>2022</v>
      </c>
      <c r="CT29" s="160">
        <v>18</v>
      </c>
      <c r="CU29" s="160" t="s">
        <v>703</v>
      </c>
      <c r="CV29" s="160">
        <v>-189269112275.63007</v>
      </c>
      <c r="CW29" s="160">
        <v>-191452885000</v>
      </c>
      <c r="CX29" s="160">
        <v>1125</v>
      </c>
      <c r="CY29" s="160">
        <v>59605846288.909996</v>
      </c>
      <c r="CZ29" s="160">
        <v>65443100000</v>
      </c>
      <c r="DA29" s="160">
        <v>369</v>
      </c>
      <c r="DB29" s="160">
        <v>248874958564.54001</v>
      </c>
      <c r="DC29" s="160">
        <v>256895985000</v>
      </c>
      <c r="DD29" s="160">
        <v>756</v>
      </c>
    </row>
    <row r="30" spans="1:108" x14ac:dyDescent="0.25">
      <c r="B30" s="118" t="s">
        <v>230</v>
      </c>
      <c r="C30" s="121">
        <v>38716</v>
      </c>
      <c r="D30" s="118">
        <v>14859.1</v>
      </c>
      <c r="E30" s="135">
        <v>1</v>
      </c>
      <c r="G30" s="135" t="s">
        <v>44</v>
      </c>
      <c r="H30" s="135">
        <v>79554.055746979997</v>
      </c>
      <c r="I30" s="103"/>
      <c r="K30" s="43"/>
      <c r="M30"/>
      <c r="O30" s="135" t="s">
        <v>44</v>
      </c>
      <c r="P30" s="135">
        <v>79736.864784610007</v>
      </c>
      <c r="S30" s="136"/>
      <c r="T30" s="144"/>
      <c r="U30" s="144"/>
      <c r="V30" s="144"/>
      <c r="W30" s="144"/>
      <c r="X30" s="144"/>
      <c r="Z30" s="135" t="s">
        <v>660</v>
      </c>
      <c r="AA30" s="135">
        <v>0</v>
      </c>
      <c r="AB30" s="135">
        <v>0</v>
      </c>
      <c r="AC30" s="135">
        <v>0</v>
      </c>
      <c r="AD30" s="135">
        <v>0</v>
      </c>
      <c r="AE30" s="135">
        <v>0</v>
      </c>
      <c r="AF30" s="135"/>
      <c r="AG30" s="135" t="s">
        <v>663</v>
      </c>
      <c r="AH30" s="135">
        <v>0</v>
      </c>
      <c r="AI30" s="135">
        <v>0</v>
      </c>
      <c r="AJ30" s="135">
        <v>0</v>
      </c>
      <c r="AK30" s="135">
        <v>0</v>
      </c>
      <c r="AL30" s="135">
        <v>0</v>
      </c>
      <c r="AN30" s="135" t="s">
        <v>660</v>
      </c>
      <c r="AO30" s="135">
        <v>0</v>
      </c>
      <c r="AP30" s="135">
        <v>0</v>
      </c>
      <c r="AQ30" s="135">
        <v>0</v>
      </c>
      <c r="AR30" s="135">
        <v>0</v>
      </c>
      <c r="AS30" s="135">
        <v>0</v>
      </c>
      <c r="AU30" s="135" t="s">
        <v>660</v>
      </c>
      <c r="AV30" s="135">
        <v>0</v>
      </c>
      <c r="AW30" s="135">
        <v>0</v>
      </c>
      <c r="AX30" s="135">
        <v>0</v>
      </c>
      <c r="AY30" s="135">
        <v>0</v>
      </c>
      <c r="AZ30" s="135">
        <v>0</v>
      </c>
      <c r="BB30" s="135" t="s">
        <v>662</v>
      </c>
      <c r="BC30" s="135">
        <v>0</v>
      </c>
      <c r="BD30" s="135">
        <v>0</v>
      </c>
      <c r="BE30" s="135">
        <v>0</v>
      </c>
      <c r="BF30" s="135">
        <v>0</v>
      </c>
      <c r="BG30" s="135">
        <v>0</v>
      </c>
      <c r="BH30" t="s">
        <v>662</v>
      </c>
      <c r="BI30" s="135">
        <v>0</v>
      </c>
      <c r="BJ30" s="135">
        <v>0</v>
      </c>
      <c r="BK30" s="135">
        <v>0</v>
      </c>
      <c r="BL30" s="135">
        <v>0</v>
      </c>
      <c r="BM30" s="135">
        <v>0</v>
      </c>
      <c r="BN30" s="135"/>
      <c r="BP30" s="149"/>
      <c r="BQ30" s="149"/>
      <c r="BR30" s="149"/>
      <c r="CS30" s="162">
        <v>2022</v>
      </c>
      <c r="CT30" s="160">
        <v>18</v>
      </c>
      <c r="CU30" s="160" t="s">
        <v>704</v>
      </c>
      <c r="CV30" s="160">
        <v>177229834822.55002</v>
      </c>
      <c r="CW30" s="160">
        <v>180314285000</v>
      </c>
      <c r="CX30" s="160">
        <v>1082</v>
      </c>
      <c r="CY30" s="160">
        <v>233004704293.62</v>
      </c>
      <c r="CZ30" s="160">
        <v>241734985000</v>
      </c>
      <c r="DA30" s="160">
        <v>726</v>
      </c>
      <c r="DB30" s="160">
        <v>55774869471.07</v>
      </c>
      <c r="DC30" s="160">
        <v>61420700000</v>
      </c>
      <c r="DD30" s="160">
        <v>356</v>
      </c>
    </row>
    <row r="31" spans="1:108" x14ac:dyDescent="0.25">
      <c r="B31" s="118" t="s">
        <v>235</v>
      </c>
      <c r="C31" s="121">
        <v>38713</v>
      </c>
      <c r="D31" s="118">
        <v>14630.23</v>
      </c>
      <c r="E31" s="135">
        <v>1</v>
      </c>
      <c r="F31" s="13"/>
      <c r="G31" s="135" t="s">
        <v>46</v>
      </c>
      <c r="H31" s="135">
        <v>70604.52316954</v>
      </c>
      <c r="I31" s="103"/>
      <c r="J31" s="13"/>
      <c r="M31"/>
      <c r="O31" s="135" t="s">
        <v>46</v>
      </c>
      <c r="P31" s="135">
        <v>70069.157074520001</v>
      </c>
      <c r="S31" s="135"/>
      <c r="T31" s="145"/>
      <c r="U31" s="145"/>
      <c r="V31" s="145"/>
      <c r="W31" s="145"/>
      <c r="X31" s="145"/>
      <c r="Z31" s="135" t="s">
        <v>661</v>
      </c>
      <c r="AA31" s="135">
        <v>19497315.719999999</v>
      </c>
      <c r="AB31" s="135">
        <v>1668</v>
      </c>
      <c r="AC31" s="135">
        <v>107</v>
      </c>
      <c r="AD31" s="135">
        <v>94648</v>
      </c>
      <c r="AE31" s="135">
        <v>0</v>
      </c>
      <c r="AF31" s="135"/>
      <c r="AG31" s="135" t="s">
        <v>664</v>
      </c>
      <c r="AH31" s="135">
        <v>0</v>
      </c>
      <c r="AI31" s="135">
        <v>0</v>
      </c>
      <c r="AJ31" s="135">
        <v>0</v>
      </c>
      <c r="AK31" s="135">
        <v>0</v>
      </c>
      <c r="AL31" s="135">
        <v>0</v>
      </c>
      <c r="AN31" s="135" t="s">
        <v>661</v>
      </c>
      <c r="AO31" s="135">
        <v>22348844.870000001</v>
      </c>
      <c r="AP31" s="135">
        <v>2435</v>
      </c>
      <c r="AQ31" s="135">
        <v>86</v>
      </c>
      <c r="AR31" s="135">
        <v>76489</v>
      </c>
      <c r="AS31" s="135">
        <v>0</v>
      </c>
      <c r="AU31" s="135" t="s">
        <v>661</v>
      </c>
      <c r="AV31" s="135">
        <v>6006500</v>
      </c>
      <c r="AW31" s="135">
        <v>571</v>
      </c>
      <c r="AX31" s="135">
        <v>13</v>
      </c>
      <c r="AY31" s="135">
        <v>4471</v>
      </c>
      <c r="AZ31" s="135">
        <v>0</v>
      </c>
      <c r="BB31" s="135" t="s">
        <v>663</v>
      </c>
      <c r="BC31" s="135">
        <v>0</v>
      </c>
      <c r="BD31" s="135">
        <v>0</v>
      </c>
      <c r="BE31" s="135">
        <v>0</v>
      </c>
      <c r="BF31" s="135">
        <v>0</v>
      </c>
      <c r="BG31" s="135">
        <v>0</v>
      </c>
      <c r="BH31" t="s">
        <v>663</v>
      </c>
      <c r="BI31" s="135">
        <v>0</v>
      </c>
      <c r="BJ31" s="135">
        <v>0</v>
      </c>
      <c r="BK31" s="135">
        <v>0</v>
      </c>
      <c r="BL31" s="135">
        <v>0</v>
      </c>
      <c r="BM31" s="135">
        <v>0</v>
      </c>
      <c r="BN31" s="135"/>
      <c r="BO31" s="102" t="s">
        <v>436</v>
      </c>
      <c r="BP31" s="150" t="s">
        <v>521</v>
      </c>
      <c r="BQ31" s="150" t="s">
        <v>628</v>
      </c>
      <c r="BR31" s="150" t="s">
        <v>629</v>
      </c>
      <c r="CS31" s="162">
        <v>2022</v>
      </c>
      <c r="CT31" s="160">
        <v>77</v>
      </c>
      <c r="CU31" s="160" t="s">
        <v>705</v>
      </c>
      <c r="CV31" s="160">
        <v>-13680055985.439999</v>
      </c>
      <c r="CW31" s="160">
        <v>-14996686557</v>
      </c>
      <c r="CX31" s="160">
        <v>1111</v>
      </c>
      <c r="CY31" s="160">
        <v>16015325571.370001</v>
      </c>
      <c r="CZ31" s="160">
        <v>16856420572</v>
      </c>
      <c r="DA31" s="160">
        <v>541</v>
      </c>
      <c r="DB31" s="160">
        <v>29695381556.810005</v>
      </c>
      <c r="DC31" s="160">
        <v>31853107129</v>
      </c>
      <c r="DD31" s="160">
        <v>570</v>
      </c>
    </row>
    <row r="32" spans="1:108" x14ac:dyDescent="0.25">
      <c r="B32" s="118" t="s">
        <v>253</v>
      </c>
      <c r="C32" s="121">
        <v>44263</v>
      </c>
      <c r="D32" s="118">
        <v>67897.783925569995</v>
      </c>
      <c r="E32" s="135">
        <v>1</v>
      </c>
      <c r="G32" s="135" t="s">
        <v>42</v>
      </c>
      <c r="H32" s="135">
        <v>77733.871374509996</v>
      </c>
      <c r="I32" s="103"/>
      <c r="M32"/>
      <c r="O32" s="135" t="s">
        <v>42</v>
      </c>
      <c r="P32" s="135">
        <v>79476.596405079996</v>
      </c>
      <c r="S32" s="135"/>
      <c r="T32" s="145"/>
      <c r="U32" s="145"/>
      <c r="V32" s="145"/>
      <c r="W32" s="145"/>
      <c r="X32" s="145"/>
      <c r="Z32" s="135" t="s">
        <v>662</v>
      </c>
      <c r="AA32" s="135">
        <v>0</v>
      </c>
      <c r="AB32" s="135">
        <v>0</v>
      </c>
      <c r="AC32" s="135">
        <v>0</v>
      </c>
      <c r="AD32" s="135">
        <v>0</v>
      </c>
      <c r="AE32" s="135">
        <v>0</v>
      </c>
      <c r="AF32" s="135"/>
      <c r="AG32" s="135" t="s">
        <v>665</v>
      </c>
      <c r="AH32" s="135">
        <v>0</v>
      </c>
      <c r="AI32" s="135">
        <v>0</v>
      </c>
      <c r="AJ32" s="135">
        <v>0</v>
      </c>
      <c r="AK32" s="135">
        <v>0</v>
      </c>
      <c r="AL32" s="135">
        <v>0</v>
      </c>
      <c r="AN32" s="135" t="s">
        <v>662</v>
      </c>
      <c r="AO32" s="135">
        <v>0</v>
      </c>
      <c r="AP32" s="135">
        <v>0</v>
      </c>
      <c r="AQ32" s="135">
        <v>0</v>
      </c>
      <c r="AR32" s="135">
        <v>0</v>
      </c>
      <c r="AS32" s="135">
        <v>0</v>
      </c>
      <c r="AU32" s="135" t="s">
        <v>662</v>
      </c>
      <c r="AV32" s="135">
        <v>0</v>
      </c>
      <c r="AW32" s="135">
        <v>0</v>
      </c>
      <c r="AX32" s="135">
        <v>0</v>
      </c>
      <c r="AY32" s="135">
        <v>0</v>
      </c>
      <c r="AZ32" s="135">
        <v>0</v>
      </c>
      <c r="BB32" s="135" t="s">
        <v>664</v>
      </c>
      <c r="BC32" s="135">
        <v>0</v>
      </c>
      <c r="BD32" s="135">
        <v>0</v>
      </c>
      <c r="BE32" s="135">
        <v>0</v>
      </c>
      <c r="BF32" s="135">
        <v>0</v>
      </c>
      <c r="BG32" s="135">
        <v>0</v>
      </c>
      <c r="BH32" t="s">
        <v>664</v>
      </c>
      <c r="BI32" s="135">
        <v>0</v>
      </c>
      <c r="BJ32" s="135">
        <v>0</v>
      </c>
      <c r="BK32" s="135">
        <v>0</v>
      </c>
      <c r="BL32" s="135">
        <v>0</v>
      </c>
      <c r="BM32" s="135">
        <v>0</v>
      </c>
      <c r="BN32" s="135"/>
      <c r="BP32" s="149">
        <v>313377266823.52002</v>
      </c>
      <c r="BQ32" s="149">
        <v>3277562</v>
      </c>
      <c r="BR32" s="149">
        <v>2921</v>
      </c>
      <c r="CS32" s="162">
        <v>2022</v>
      </c>
      <c r="CT32" s="160">
        <v>30</v>
      </c>
      <c r="CU32" s="160" t="s">
        <v>706</v>
      </c>
      <c r="CV32" s="160">
        <v>5375808877.1500053</v>
      </c>
      <c r="CW32" s="160">
        <v>5186537424</v>
      </c>
      <c r="CX32" s="160">
        <v>4630</v>
      </c>
      <c r="CY32" s="160">
        <v>167878102497.52994</v>
      </c>
      <c r="CZ32" s="160">
        <v>172447727086</v>
      </c>
      <c r="DA32" s="160">
        <v>2330</v>
      </c>
      <c r="DB32" s="160">
        <v>162502293620.37997</v>
      </c>
      <c r="DC32" s="160">
        <v>167261189662</v>
      </c>
      <c r="DD32" s="160">
        <v>2300</v>
      </c>
    </row>
    <row r="33" spans="1:108" x14ac:dyDescent="0.25">
      <c r="B33" s="118" t="s">
        <v>615</v>
      </c>
      <c r="C33" s="121">
        <v>42118</v>
      </c>
      <c r="D33" s="118">
        <v>1315.36</v>
      </c>
      <c r="E33" s="135">
        <v>1</v>
      </c>
      <c r="F33" s="1"/>
      <c r="G33" s="135" t="s">
        <v>48</v>
      </c>
      <c r="H33" s="135">
        <v>8146.2074399399999</v>
      </c>
      <c r="I33" s="103"/>
      <c r="M33"/>
      <c r="O33" s="135" t="s">
        <v>48</v>
      </c>
      <c r="P33" s="135">
        <v>8316.2501146400009</v>
      </c>
      <c r="R33" s="101" t="s">
        <v>420</v>
      </c>
      <c r="S33" s="135"/>
      <c r="T33" s="145"/>
      <c r="U33" s="145"/>
      <c r="V33" s="145"/>
      <c r="W33" s="145"/>
      <c r="X33" s="145"/>
      <c r="Z33" s="135" t="s">
        <v>663</v>
      </c>
      <c r="AA33" s="135">
        <v>0</v>
      </c>
      <c r="AB33" s="135">
        <v>0</v>
      </c>
      <c r="AC33" s="135">
        <v>0</v>
      </c>
      <c r="AD33" s="135">
        <v>0</v>
      </c>
      <c r="AE33" s="135">
        <v>0</v>
      </c>
      <c r="AF33" s="135"/>
      <c r="AG33" s="135" t="s">
        <v>666</v>
      </c>
      <c r="AH33" s="135">
        <v>0</v>
      </c>
      <c r="AI33" s="135">
        <v>0</v>
      </c>
      <c r="AJ33" s="135">
        <v>0</v>
      </c>
      <c r="AK33" s="135">
        <v>0</v>
      </c>
      <c r="AL33" s="135">
        <v>0</v>
      </c>
      <c r="AN33" s="135" t="s">
        <v>663</v>
      </c>
      <c r="AO33" s="135">
        <v>0</v>
      </c>
      <c r="AP33" s="135">
        <v>0</v>
      </c>
      <c r="AQ33" s="135">
        <v>0</v>
      </c>
      <c r="AR33" s="135">
        <v>0</v>
      </c>
      <c r="AS33" s="135">
        <v>0</v>
      </c>
      <c r="AU33" s="135" t="s">
        <v>663</v>
      </c>
      <c r="AV33" s="135">
        <v>0</v>
      </c>
      <c r="AW33" s="135">
        <v>0</v>
      </c>
      <c r="AX33" s="135">
        <v>0</v>
      </c>
      <c r="AY33" s="135">
        <v>0</v>
      </c>
      <c r="AZ33" s="135">
        <v>0</v>
      </c>
      <c r="BB33" s="135" t="s">
        <v>665</v>
      </c>
      <c r="BC33" s="135">
        <v>0</v>
      </c>
      <c r="BD33" s="135">
        <v>0</v>
      </c>
      <c r="BE33" s="135">
        <v>0</v>
      </c>
      <c r="BF33" s="135">
        <v>0</v>
      </c>
      <c r="BG33" s="135">
        <v>0</v>
      </c>
      <c r="BH33" t="s">
        <v>665</v>
      </c>
      <c r="BI33" s="135">
        <v>0</v>
      </c>
      <c r="BJ33" s="135">
        <v>0</v>
      </c>
      <c r="BK33" s="135">
        <v>0</v>
      </c>
      <c r="BL33" s="135">
        <v>0</v>
      </c>
      <c r="BM33" s="135">
        <v>0</v>
      </c>
      <c r="BN33" s="135"/>
      <c r="CS33" s="162">
        <v>2022</v>
      </c>
      <c r="CT33" s="160">
        <v>11</v>
      </c>
      <c r="CU33" s="160" t="s">
        <v>707</v>
      </c>
      <c r="CV33" s="160">
        <v>7285090212.3199987</v>
      </c>
      <c r="CW33" s="160">
        <v>6769100000</v>
      </c>
      <c r="CX33" s="160">
        <v>102</v>
      </c>
      <c r="CY33" s="160">
        <v>11046190140.680002</v>
      </c>
      <c r="CZ33" s="160">
        <v>10816900000</v>
      </c>
      <c r="DA33" s="160">
        <v>52</v>
      </c>
      <c r="DB33" s="160">
        <v>3761099928.3600001</v>
      </c>
      <c r="DC33" s="160">
        <v>4047800000</v>
      </c>
      <c r="DD33" s="160">
        <v>50</v>
      </c>
    </row>
    <row r="34" spans="1:108" x14ac:dyDescent="0.25">
      <c r="B34" s="118" t="s">
        <v>530</v>
      </c>
      <c r="C34" s="121">
        <v>44953</v>
      </c>
      <c r="D34" s="118">
        <v>84285.514208270004</v>
      </c>
      <c r="E34" s="135">
        <v>1</v>
      </c>
      <c r="F34" s="1"/>
      <c r="G34" s="135" t="s">
        <v>530</v>
      </c>
      <c r="H34" s="135">
        <v>80323.734731539997</v>
      </c>
      <c r="I34" s="103"/>
      <c r="M34"/>
      <c r="O34" s="135" t="s">
        <v>530</v>
      </c>
      <c r="P34" s="135">
        <v>82673.917396439996</v>
      </c>
      <c r="S34" s="135"/>
      <c r="T34" s="145"/>
      <c r="U34" s="145"/>
      <c r="V34" s="145"/>
      <c r="W34" s="145"/>
      <c r="X34" s="145"/>
      <c r="Z34" s="135" t="s">
        <v>664</v>
      </c>
      <c r="AA34" s="135">
        <v>0</v>
      </c>
      <c r="AB34" s="135">
        <v>0</v>
      </c>
      <c r="AC34" s="135">
        <v>0</v>
      </c>
      <c r="AD34" s="135">
        <v>0</v>
      </c>
      <c r="AE34" s="135">
        <v>0</v>
      </c>
      <c r="AF34" s="135"/>
      <c r="AG34" s="135" t="s">
        <v>667</v>
      </c>
      <c r="AH34" s="135">
        <v>0</v>
      </c>
      <c r="AI34" s="135">
        <v>0</v>
      </c>
      <c r="AJ34" s="135">
        <v>0</v>
      </c>
      <c r="AK34" s="135">
        <v>238</v>
      </c>
      <c r="AL34" s="135">
        <v>0</v>
      </c>
      <c r="AN34" s="135" t="s">
        <v>664</v>
      </c>
      <c r="AO34" s="135">
        <v>0</v>
      </c>
      <c r="AP34" s="135">
        <v>0</v>
      </c>
      <c r="AQ34" s="135">
        <v>0</v>
      </c>
      <c r="AR34" s="135">
        <v>0</v>
      </c>
      <c r="AS34" s="135">
        <v>0</v>
      </c>
      <c r="AU34" s="135" t="s">
        <v>664</v>
      </c>
      <c r="AV34" s="135">
        <v>0</v>
      </c>
      <c r="AW34" s="135">
        <v>0</v>
      </c>
      <c r="AX34" s="135">
        <v>0</v>
      </c>
      <c r="AY34" s="135">
        <v>0</v>
      </c>
      <c r="AZ34" s="135">
        <v>0</v>
      </c>
      <c r="BB34" s="135" t="s">
        <v>666</v>
      </c>
      <c r="BC34" s="135">
        <v>0</v>
      </c>
      <c r="BD34" s="135">
        <v>0</v>
      </c>
      <c r="BE34" s="135">
        <v>0</v>
      </c>
      <c r="BF34" s="135">
        <v>0</v>
      </c>
      <c r="BG34" s="135">
        <v>0</v>
      </c>
      <c r="BH34" t="s">
        <v>666</v>
      </c>
      <c r="BI34" s="135">
        <v>0</v>
      </c>
      <c r="BJ34" s="135">
        <v>0</v>
      </c>
      <c r="BK34" s="135">
        <v>0</v>
      </c>
      <c r="BL34" s="135">
        <v>0</v>
      </c>
      <c r="BM34" s="135">
        <v>0</v>
      </c>
      <c r="BN34" s="135"/>
      <c r="BO34" s="102" t="s">
        <v>447</v>
      </c>
      <c r="BP34" s="150" t="s">
        <v>521</v>
      </c>
      <c r="BQ34" s="150" t="s">
        <v>628</v>
      </c>
      <c r="BR34" s="150" t="s">
        <v>629</v>
      </c>
      <c r="CS34" s="162"/>
      <c r="CT34" s="160"/>
      <c r="CU34" s="160"/>
      <c r="CV34" s="160"/>
      <c r="CW34" s="160"/>
      <c r="CX34" s="160"/>
      <c r="CY34" s="160"/>
      <c r="CZ34" s="160"/>
      <c r="DA34" s="160"/>
      <c r="DB34" s="160"/>
      <c r="DC34" s="160"/>
      <c r="DD34" s="160"/>
    </row>
    <row r="35" spans="1:108" x14ac:dyDescent="0.25">
      <c r="B35" s="118" t="s">
        <v>64</v>
      </c>
      <c r="C35" s="121">
        <v>44973</v>
      </c>
      <c r="D35" s="118">
        <v>106940.07114012</v>
      </c>
      <c r="E35" s="135">
        <v>1</v>
      </c>
      <c r="F35" s="1"/>
      <c r="G35" s="135" t="s">
        <v>531</v>
      </c>
      <c r="H35" s="135">
        <v>75465.667532799998</v>
      </c>
      <c r="I35" s="103"/>
      <c r="M35"/>
      <c r="O35" s="135" t="s">
        <v>531</v>
      </c>
      <c r="P35" s="135">
        <v>77249.439259089995</v>
      </c>
      <c r="S35" s="135"/>
      <c r="T35" s="145"/>
      <c r="U35" s="145"/>
      <c r="V35" s="145"/>
      <c r="W35" s="145"/>
      <c r="X35" s="145"/>
      <c r="Z35" s="135" t="s">
        <v>665</v>
      </c>
      <c r="AA35" s="135">
        <v>0</v>
      </c>
      <c r="AB35" s="135">
        <v>0</v>
      </c>
      <c r="AC35" s="135">
        <v>0</v>
      </c>
      <c r="AD35" s="135">
        <v>0</v>
      </c>
      <c r="AE35" s="135">
        <v>0</v>
      </c>
      <c r="AF35" s="135"/>
      <c r="AG35" s="135" t="s">
        <v>668</v>
      </c>
      <c r="AH35" s="135">
        <v>6437551</v>
      </c>
      <c r="AI35" s="135">
        <v>401</v>
      </c>
      <c r="AJ35" s="135">
        <v>154</v>
      </c>
      <c r="AK35" s="135">
        <v>10484</v>
      </c>
      <c r="AL35" s="135">
        <v>0</v>
      </c>
      <c r="AN35" s="135" t="s">
        <v>665</v>
      </c>
      <c r="AO35" s="135">
        <v>0</v>
      </c>
      <c r="AP35" s="135">
        <v>0</v>
      </c>
      <c r="AQ35" s="135">
        <v>0</v>
      </c>
      <c r="AR35" s="135">
        <v>0</v>
      </c>
      <c r="AS35" s="135">
        <v>0</v>
      </c>
      <c r="AU35" s="135" t="s">
        <v>665</v>
      </c>
      <c r="AV35" s="135">
        <v>0</v>
      </c>
      <c r="AW35" s="135">
        <v>0</v>
      </c>
      <c r="AX35" s="135">
        <v>0</v>
      </c>
      <c r="AY35" s="135">
        <v>0</v>
      </c>
      <c r="AZ35" s="135">
        <v>0</v>
      </c>
      <c r="BB35" s="135" t="s">
        <v>667</v>
      </c>
      <c r="BC35" s="135">
        <v>12100666.5</v>
      </c>
      <c r="BD35" s="135">
        <v>558</v>
      </c>
      <c r="BE35" s="135">
        <v>34</v>
      </c>
      <c r="BF35" s="135">
        <v>27746</v>
      </c>
      <c r="BG35" s="135">
        <v>0</v>
      </c>
      <c r="BH35" t="s">
        <v>667</v>
      </c>
      <c r="BI35" s="135">
        <v>3170028.8</v>
      </c>
      <c r="BJ35" s="135">
        <v>31</v>
      </c>
      <c r="BK35" s="135">
        <v>9</v>
      </c>
      <c r="BL35" s="135">
        <v>862</v>
      </c>
      <c r="BM35" s="135">
        <v>0</v>
      </c>
      <c r="BN35" s="135"/>
      <c r="BO35" s="143"/>
      <c r="BP35" s="149">
        <v>182479243.5</v>
      </c>
      <c r="BQ35" s="149">
        <v>113321</v>
      </c>
      <c r="BR35" s="149">
        <v>248</v>
      </c>
    </row>
    <row r="36" spans="1:108" x14ac:dyDescent="0.25">
      <c r="B36" s="118" t="s">
        <v>269</v>
      </c>
      <c r="C36" s="121">
        <v>41009</v>
      </c>
      <c r="D36" s="118">
        <v>91356.97</v>
      </c>
      <c r="E36" s="135">
        <v>1</v>
      </c>
      <c r="F36" s="1"/>
      <c r="G36" s="135" t="s">
        <v>254</v>
      </c>
      <c r="H36" s="135">
        <v>4843.3435293800003</v>
      </c>
      <c r="I36" s="103"/>
      <c r="M36"/>
      <c r="O36" s="135" t="s">
        <v>254</v>
      </c>
      <c r="P36" s="135">
        <v>4712.5546941900002</v>
      </c>
      <c r="S36" s="135"/>
      <c r="T36" s="145"/>
      <c r="U36" s="145"/>
      <c r="V36" s="145"/>
      <c r="W36" s="145"/>
      <c r="X36" s="145"/>
      <c r="Z36" s="135" t="s">
        <v>666</v>
      </c>
      <c r="AA36" s="135">
        <v>0</v>
      </c>
      <c r="AB36" s="135">
        <v>0</v>
      </c>
      <c r="AC36" s="135">
        <v>0</v>
      </c>
      <c r="AD36" s="135">
        <v>0</v>
      </c>
      <c r="AE36" s="135">
        <v>0</v>
      </c>
      <c r="AF36" s="135"/>
      <c r="AG36" s="135" t="s">
        <v>669</v>
      </c>
      <c r="AH36" s="135">
        <v>0</v>
      </c>
      <c r="AI36" s="135">
        <v>0</v>
      </c>
      <c r="AJ36" s="135">
        <v>0</v>
      </c>
      <c r="AK36" s="135">
        <v>0</v>
      </c>
      <c r="AL36" s="135">
        <v>0</v>
      </c>
      <c r="AN36" s="135" t="s">
        <v>666</v>
      </c>
      <c r="AO36" s="135">
        <v>0</v>
      </c>
      <c r="AP36" s="135">
        <v>0</v>
      </c>
      <c r="AQ36" s="135">
        <v>0</v>
      </c>
      <c r="AR36" s="135">
        <v>0</v>
      </c>
      <c r="AS36" s="135">
        <v>0</v>
      </c>
      <c r="AU36" s="135" t="s">
        <v>666</v>
      </c>
      <c r="AV36" s="135">
        <v>0</v>
      </c>
      <c r="AW36" s="135">
        <v>0</v>
      </c>
      <c r="AX36" s="135">
        <v>0</v>
      </c>
      <c r="AY36" s="135">
        <v>0</v>
      </c>
      <c r="AZ36" s="135">
        <v>0</v>
      </c>
      <c r="BB36" s="135" t="s">
        <v>668</v>
      </c>
      <c r="BC36" s="135">
        <v>253154022.36000001</v>
      </c>
      <c r="BD36" s="135">
        <v>8309</v>
      </c>
      <c r="BE36" s="135">
        <v>1177</v>
      </c>
      <c r="BF36" s="135">
        <v>312929</v>
      </c>
      <c r="BG36" s="135">
        <v>0</v>
      </c>
      <c r="BH36" t="s">
        <v>668</v>
      </c>
      <c r="BI36" s="135">
        <v>8186953.4800000004</v>
      </c>
      <c r="BJ36" s="135">
        <v>802</v>
      </c>
      <c r="BK36" s="135">
        <v>43</v>
      </c>
      <c r="BL36" s="135">
        <v>11056</v>
      </c>
      <c r="BM36" s="135">
        <v>0</v>
      </c>
      <c r="BN36" s="135"/>
    </row>
    <row r="37" spans="1:108" x14ac:dyDescent="0.25">
      <c r="B37" s="118" t="s">
        <v>278</v>
      </c>
      <c r="C37" s="121">
        <v>41689</v>
      </c>
      <c r="D37" s="118">
        <v>10314.608568510001</v>
      </c>
      <c r="E37" s="135">
        <v>1</v>
      </c>
      <c r="F37" s="13"/>
      <c r="G37" s="135" t="s">
        <v>60</v>
      </c>
      <c r="H37" s="135">
        <v>65799.745813019996</v>
      </c>
      <c r="I37" s="103"/>
      <c r="M37"/>
      <c r="O37" s="135" t="s">
        <v>60</v>
      </c>
      <c r="P37" s="135">
        <v>75832.910430920005</v>
      </c>
      <c r="S37" s="135"/>
      <c r="T37" s="145"/>
      <c r="U37" s="145"/>
      <c r="V37" s="145"/>
      <c r="W37" s="145"/>
      <c r="X37" s="145"/>
      <c r="Z37" s="135" t="s">
        <v>667</v>
      </c>
      <c r="AA37" s="135">
        <v>176780.2</v>
      </c>
      <c r="AB37" s="135">
        <v>64</v>
      </c>
      <c r="AC37" s="135">
        <v>9</v>
      </c>
      <c r="AD37" s="135">
        <v>11723</v>
      </c>
      <c r="AE37" s="135">
        <v>0</v>
      </c>
      <c r="AF37" s="135"/>
      <c r="AG37" s="135" t="s">
        <v>670</v>
      </c>
      <c r="AH37" s="135">
        <v>190295</v>
      </c>
      <c r="AI37" s="135">
        <v>26</v>
      </c>
      <c r="AJ37" s="135">
        <v>7</v>
      </c>
      <c r="AK37" s="135">
        <v>13034</v>
      </c>
      <c r="AL37" s="135">
        <v>0</v>
      </c>
      <c r="AN37" s="135" t="s">
        <v>667</v>
      </c>
      <c r="AO37" s="135">
        <v>11335154.92</v>
      </c>
      <c r="AP37" s="135">
        <v>705</v>
      </c>
      <c r="AQ37" s="135">
        <v>58</v>
      </c>
      <c r="AR37" s="135">
        <v>14264</v>
      </c>
      <c r="AS37" s="135">
        <v>0</v>
      </c>
      <c r="AU37" s="135" t="s">
        <v>667</v>
      </c>
      <c r="AV37" s="135">
        <v>0</v>
      </c>
      <c r="AW37" s="135">
        <v>0</v>
      </c>
      <c r="AX37" s="135">
        <v>0</v>
      </c>
      <c r="AY37" s="135">
        <v>711</v>
      </c>
      <c r="AZ37" s="135">
        <v>0</v>
      </c>
      <c r="BB37" s="135" t="s">
        <v>670</v>
      </c>
      <c r="BC37" s="135">
        <v>128543134.54000001</v>
      </c>
      <c r="BD37" s="135">
        <v>3546</v>
      </c>
      <c r="BE37" s="135">
        <v>378</v>
      </c>
      <c r="BF37" s="135">
        <v>248979</v>
      </c>
      <c r="BG37" s="135">
        <v>0</v>
      </c>
      <c r="BH37" t="s">
        <v>670</v>
      </c>
      <c r="BI37" s="135">
        <v>7019170.0199999996</v>
      </c>
      <c r="BJ37" s="135">
        <v>456</v>
      </c>
      <c r="BK37" s="135">
        <v>31</v>
      </c>
      <c r="BL37" s="135">
        <v>9405</v>
      </c>
      <c r="BM37" s="135">
        <v>0</v>
      </c>
      <c r="BN37" s="135"/>
      <c r="BO37" s="102" t="s">
        <v>439</v>
      </c>
      <c r="BP37" s="150" t="s">
        <v>521</v>
      </c>
      <c r="BQ37" s="150" t="s">
        <v>628</v>
      </c>
      <c r="BR37" s="150" t="s">
        <v>629</v>
      </c>
    </row>
    <row r="38" spans="1:108" x14ac:dyDescent="0.25">
      <c r="B38" s="118" t="s">
        <v>533</v>
      </c>
      <c r="C38" s="121">
        <v>44953</v>
      </c>
      <c r="D38" s="118">
        <v>21698.582382690001</v>
      </c>
      <c r="E38" s="135">
        <v>1</v>
      </c>
      <c r="F38" s="13"/>
      <c r="G38" s="135" t="s">
        <v>64</v>
      </c>
      <c r="H38" s="135">
        <v>103991.34641542</v>
      </c>
      <c r="I38" s="103"/>
      <c r="M38"/>
      <c r="O38" s="135" t="s">
        <v>64</v>
      </c>
      <c r="P38" s="135">
        <v>102288.62158096999</v>
      </c>
      <c r="S38" s="135"/>
      <c r="T38" s="145"/>
      <c r="U38" s="145"/>
      <c r="V38" s="145"/>
      <c r="W38" s="145"/>
      <c r="X38" s="145"/>
      <c r="Z38" s="135" t="s">
        <v>668</v>
      </c>
      <c r="AA38" s="135">
        <v>52118934.979999997</v>
      </c>
      <c r="AB38" s="135">
        <v>4508</v>
      </c>
      <c r="AC38" s="135">
        <v>657</v>
      </c>
      <c r="AD38" s="135">
        <v>444138</v>
      </c>
      <c r="AE38" s="135">
        <v>0</v>
      </c>
      <c r="AF38" s="135"/>
      <c r="AG38" s="135" t="s">
        <v>632</v>
      </c>
      <c r="AH38" s="135">
        <v>434061725.815</v>
      </c>
      <c r="AI38" s="135">
        <v>1260</v>
      </c>
      <c r="AJ38" s="135">
        <v>213</v>
      </c>
      <c r="AK38" s="135">
        <v>21950</v>
      </c>
      <c r="AL38" s="135">
        <v>1</v>
      </c>
      <c r="AN38" s="135" t="s">
        <v>668</v>
      </c>
      <c r="AO38" s="135">
        <v>120700503.01000001</v>
      </c>
      <c r="AP38" s="135">
        <v>11720</v>
      </c>
      <c r="AQ38" s="135">
        <v>1257</v>
      </c>
      <c r="AR38" s="135">
        <v>535134</v>
      </c>
      <c r="AS38" s="135">
        <v>0</v>
      </c>
      <c r="AU38" s="135" t="s">
        <v>668</v>
      </c>
      <c r="AV38" s="135">
        <v>1381830.5</v>
      </c>
      <c r="AW38" s="135">
        <v>244</v>
      </c>
      <c r="AX38" s="135">
        <v>41</v>
      </c>
      <c r="AY38" s="135">
        <v>25717</v>
      </c>
      <c r="AZ38" s="135">
        <v>0</v>
      </c>
      <c r="BB38" s="135" t="s">
        <v>672</v>
      </c>
      <c r="BC38" s="135">
        <v>798450</v>
      </c>
      <c r="BD38" s="135">
        <v>14</v>
      </c>
      <c r="BE38" s="135">
        <v>10</v>
      </c>
      <c r="BF38" s="135">
        <v>16</v>
      </c>
      <c r="BG38" s="135">
        <v>1</v>
      </c>
      <c r="BH38" t="s">
        <v>672</v>
      </c>
      <c r="BI38" s="135">
        <v>0</v>
      </c>
      <c r="BJ38" s="135">
        <v>0</v>
      </c>
      <c r="BK38" s="135">
        <v>0</v>
      </c>
      <c r="BL38" s="135">
        <v>0</v>
      </c>
      <c r="BM38" s="135">
        <v>1</v>
      </c>
      <c r="BN38" s="135"/>
      <c r="BP38" s="149">
        <v>287900388174.67004</v>
      </c>
      <c r="BQ38" s="149">
        <v>2809578</v>
      </c>
      <c r="BR38" s="149">
        <v>2493</v>
      </c>
    </row>
    <row r="39" spans="1:108" x14ac:dyDescent="0.25">
      <c r="A39" s="97"/>
      <c r="B39" s="118" t="s">
        <v>616</v>
      </c>
      <c r="C39" s="121">
        <v>44244</v>
      </c>
      <c r="D39" s="118">
        <v>27908.368237300001</v>
      </c>
      <c r="E39" s="135">
        <v>1</v>
      </c>
      <c r="F39" s="13"/>
      <c r="G39" s="135" t="s">
        <v>66</v>
      </c>
      <c r="H39" s="135">
        <v>16547.54080535</v>
      </c>
      <c r="I39" s="103"/>
      <c r="M39"/>
      <c r="O39" s="135" t="s">
        <v>66</v>
      </c>
      <c r="P39" s="135">
        <v>16144.530817860001</v>
      </c>
      <c r="S39" s="135"/>
      <c r="T39" s="145"/>
      <c r="U39" s="145"/>
      <c r="V39" s="145"/>
      <c r="W39" s="145"/>
      <c r="X39" s="145"/>
      <c r="Z39" s="135" t="s">
        <v>669</v>
      </c>
      <c r="AA39" s="135">
        <v>0</v>
      </c>
      <c r="AB39" s="135">
        <v>0</v>
      </c>
      <c r="AC39" s="135">
        <v>0</v>
      </c>
      <c r="AD39" s="135">
        <v>0</v>
      </c>
      <c r="AE39" s="135">
        <v>0</v>
      </c>
      <c r="AF39" s="135"/>
      <c r="AG39" s="135" t="s">
        <v>633</v>
      </c>
      <c r="AH39" s="135">
        <v>0</v>
      </c>
      <c r="AI39" s="135">
        <v>0</v>
      </c>
      <c r="AJ39" s="135">
        <v>0</v>
      </c>
      <c r="AK39" s="135">
        <v>45</v>
      </c>
      <c r="AL39" s="135">
        <v>1</v>
      </c>
      <c r="AN39" s="135" t="s">
        <v>669</v>
      </c>
      <c r="AO39" s="135">
        <v>152600</v>
      </c>
      <c r="AP39" s="135">
        <v>21</v>
      </c>
      <c r="AQ39" s="135">
        <v>3</v>
      </c>
      <c r="AR39" s="135">
        <v>0</v>
      </c>
      <c r="AS39" s="135">
        <v>0</v>
      </c>
      <c r="AU39" s="135" t="s">
        <v>669</v>
      </c>
      <c r="AV39" s="135">
        <v>0</v>
      </c>
      <c r="AW39" s="135">
        <v>0</v>
      </c>
      <c r="AX39" s="135">
        <v>0</v>
      </c>
      <c r="AY39" s="135">
        <v>0</v>
      </c>
      <c r="AZ39" s="135">
        <v>0</v>
      </c>
      <c r="BB39" s="135" t="s">
        <v>632</v>
      </c>
      <c r="BC39" s="135">
        <v>17475825392.044998</v>
      </c>
      <c r="BD39" s="135">
        <v>57918</v>
      </c>
      <c r="BE39" s="135">
        <v>5732</v>
      </c>
      <c r="BF39" s="135">
        <v>456397</v>
      </c>
      <c r="BG39" s="135">
        <v>1</v>
      </c>
      <c r="BH39" t="s">
        <v>632</v>
      </c>
      <c r="BI39" s="135">
        <v>865022529.56500006</v>
      </c>
      <c r="BJ39" s="135">
        <v>2719</v>
      </c>
      <c r="BK39" s="135">
        <v>325</v>
      </c>
      <c r="BL39" s="135">
        <v>22164</v>
      </c>
      <c r="BM39" s="135">
        <v>1</v>
      </c>
      <c r="BN39" s="135"/>
    </row>
    <row r="40" spans="1:108" x14ac:dyDescent="0.25">
      <c r="A40" s="97"/>
      <c r="B40" s="118" t="s">
        <v>290</v>
      </c>
      <c r="C40" s="121">
        <v>39381</v>
      </c>
      <c r="D40" s="118">
        <v>31088.74</v>
      </c>
      <c r="E40" s="135">
        <v>1</v>
      </c>
      <c r="F40" s="13"/>
      <c r="G40" s="135" t="s">
        <v>68</v>
      </c>
      <c r="H40" s="135">
        <v>101975.38260134999</v>
      </c>
      <c r="I40" s="103"/>
      <c r="M40"/>
      <c r="O40" s="135" t="s">
        <v>68</v>
      </c>
      <c r="P40" s="135">
        <v>100013.08144068001</v>
      </c>
      <c r="S40" s="135"/>
      <c r="T40" s="145"/>
      <c r="U40" s="145"/>
      <c r="V40" s="145"/>
      <c r="W40" s="145"/>
      <c r="X40" s="145"/>
      <c r="Z40" s="135" t="s">
        <v>670</v>
      </c>
      <c r="AA40" s="135">
        <v>46050187.93</v>
      </c>
      <c r="AB40" s="135">
        <v>4637</v>
      </c>
      <c r="AC40" s="135">
        <v>272</v>
      </c>
      <c r="AD40" s="135">
        <v>397153</v>
      </c>
      <c r="AE40" s="135">
        <v>0</v>
      </c>
      <c r="AF40" s="135"/>
      <c r="AG40" s="135" t="s">
        <v>634</v>
      </c>
      <c r="AH40" s="135">
        <v>3421327</v>
      </c>
      <c r="AI40" s="135">
        <v>41</v>
      </c>
      <c r="AJ40" s="135">
        <v>2</v>
      </c>
      <c r="AK40" s="135">
        <v>326</v>
      </c>
      <c r="AL40" s="135">
        <v>1</v>
      </c>
      <c r="AN40" s="135" t="s">
        <v>670</v>
      </c>
      <c r="AO40" s="135">
        <v>44328016.5</v>
      </c>
      <c r="AP40" s="135">
        <v>4292</v>
      </c>
      <c r="AQ40" s="135">
        <v>346</v>
      </c>
      <c r="AR40" s="135">
        <v>446711</v>
      </c>
      <c r="AS40" s="135">
        <v>0</v>
      </c>
      <c r="AU40" s="135" t="s">
        <v>670</v>
      </c>
      <c r="AV40" s="135">
        <v>626767.4</v>
      </c>
      <c r="AW40" s="135">
        <v>104</v>
      </c>
      <c r="AX40" s="135">
        <v>11</v>
      </c>
      <c r="AY40" s="135">
        <v>22055</v>
      </c>
      <c r="AZ40" s="135">
        <v>0</v>
      </c>
      <c r="BB40" s="135" t="s">
        <v>633</v>
      </c>
      <c r="BC40" s="135">
        <v>7300300</v>
      </c>
      <c r="BD40" s="135">
        <v>52</v>
      </c>
      <c r="BE40" s="135">
        <v>16</v>
      </c>
      <c r="BF40" s="135">
        <v>516</v>
      </c>
      <c r="BG40" s="135">
        <v>1</v>
      </c>
      <c r="BH40" t="s">
        <v>633</v>
      </c>
      <c r="BI40" s="135">
        <v>1303140</v>
      </c>
      <c r="BJ40" s="135">
        <v>9</v>
      </c>
      <c r="BK40" s="135">
        <v>5</v>
      </c>
      <c r="BL40" s="135">
        <v>47</v>
      </c>
      <c r="BM40" s="135">
        <v>1</v>
      </c>
      <c r="BN40" s="135"/>
      <c r="BO40" s="102" t="s">
        <v>440</v>
      </c>
      <c r="BP40" s="150" t="s">
        <v>521</v>
      </c>
      <c r="BQ40" s="150" t="s">
        <v>628</v>
      </c>
      <c r="BR40" s="150" t="s">
        <v>629</v>
      </c>
    </row>
    <row r="41" spans="1:108" x14ac:dyDescent="0.25">
      <c r="B41" s="118" t="s">
        <v>76</v>
      </c>
      <c r="C41" s="121">
        <v>39381</v>
      </c>
      <c r="D41" s="118">
        <v>35813.949999999997</v>
      </c>
      <c r="E41" s="135">
        <v>1</v>
      </c>
      <c r="F41" s="13"/>
      <c r="G41" s="135" t="s">
        <v>105</v>
      </c>
      <c r="H41" s="135">
        <v>996.02963813999997</v>
      </c>
      <c r="I41" s="103"/>
      <c r="M41"/>
      <c r="O41" s="135" t="s">
        <v>105</v>
      </c>
      <c r="P41" s="135">
        <v>1117.0484800900001</v>
      </c>
      <c r="S41" s="135"/>
      <c r="T41" s="145"/>
      <c r="U41" s="145"/>
      <c r="V41" s="145"/>
      <c r="W41" s="145"/>
      <c r="X41" s="145"/>
      <c r="Z41" s="135" t="s">
        <v>671</v>
      </c>
      <c r="AA41" s="135">
        <v>0</v>
      </c>
      <c r="AB41" s="135">
        <v>0</v>
      </c>
      <c r="AC41" s="135">
        <v>0</v>
      </c>
      <c r="AD41" s="135">
        <v>0</v>
      </c>
      <c r="AE41" s="135">
        <v>0</v>
      </c>
      <c r="AF41" s="135"/>
      <c r="AG41" s="135" t="s">
        <v>635</v>
      </c>
      <c r="AH41" s="135">
        <v>0</v>
      </c>
      <c r="AI41" s="135">
        <v>0</v>
      </c>
      <c r="AJ41" s="135">
        <v>0</v>
      </c>
      <c r="AK41" s="135">
        <v>236</v>
      </c>
      <c r="AL41" s="135">
        <v>1</v>
      </c>
      <c r="AN41" s="135" t="s">
        <v>671</v>
      </c>
      <c r="AO41" s="135">
        <v>0</v>
      </c>
      <c r="AP41" s="135">
        <v>0</v>
      </c>
      <c r="AQ41" s="135">
        <v>0</v>
      </c>
      <c r="AR41" s="135">
        <v>0</v>
      </c>
      <c r="AS41" s="135">
        <v>0</v>
      </c>
      <c r="AU41" s="135" t="s">
        <v>671</v>
      </c>
      <c r="AV41" s="135">
        <v>0</v>
      </c>
      <c r="AW41" s="135">
        <v>0</v>
      </c>
      <c r="AX41" s="135">
        <v>0</v>
      </c>
      <c r="AY41" s="135">
        <v>0</v>
      </c>
      <c r="AZ41" s="135">
        <v>0</v>
      </c>
      <c r="BB41" s="135" t="s">
        <v>634</v>
      </c>
      <c r="BC41" s="135">
        <v>41278269.600000001</v>
      </c>
      <c r="BD41" s="135">
        <v>456</v>
      </c>
      <c r="BE41" s="135">
        <v>25</v>
      </c>
      <c r="BF41" s="135">
        <v>12732</v>
      </c>
      <c r="BG41" s="135">
        <v>1</v>
      </c>
      <c r="BH41" t="s">
        <v>634</v>
      </c>
      <c r="BI41" s="135">
        <v>180780</v>
      </c>
      <c r="BJ41" s="135">
        <v>2</v>
      </c>
      <c r="BK41" s="135">
        <v>1</v>
      </c>
      <c r="BL41" s="135">
        <v>561</v>
      </c>
      <c r="BM41" s="135">
        <v>1</v>
      </c>
      <c r="BN41" s="135"/>
      <c r="BP41" s="149">
        <v>246797043</v>
      </c>
      <c r="BQ41" s="149">
        <v>126367</v>
      </c>
      <c r="BR41" s="149">
        <v>158</v>
      </c>
    </row>
    <row r="42" spans="1:108" x14ac:dyDescent="0.25">
      <c r="B42" s="118" t="s">
        <v>82</v>
      </c>
      <c r="C42" s="121">
        <v>39381</v>
      </c>
      <c r="D42" s="118">
        <v>65291.38</v>
      </c>
      <c r="E42" s="135">
        <v>1</v>
      </c>
      <c r="F42" s="13"/>
      <c r="G42" s="135" t="s">
        <v>255</v>
      </c>
      <c r="H42" s="135">
        <v>563.82314944999996</v>
      </c>
      <c r="I42" s="103"/>
      <c r="M42"/>
      <c r="O42" s="135" t="s">
        <v>255</v>
      </c>
      <c r="P42" s="135">
        <v>707.43890481000005</v>
      </c>
      <c r="S42" s="135"/>
      <c r="T42" s="145"/>
      <c r="U42" s="145"/>
      <c r="V42" s="145"/>
      <c r="W42" s="145"/>
      <c r="X42" s="145"/>
      <c r="Z42" s="135" t="s">
        <v>632</v>
      </c>
      <c r="AA42" s="135">
        <v>22230729891.514999</v>
      </c>
      <c r="AB42" s="135">
        <v>64047</v>
      </c>
      <c r="AC42" s="135">
        <v>10496</v>
      </c>
      <c r="AD42" s="135">
        <v>441995</v>
      </c>
      <c r="AE42" s="135">
        <v>1</v>
      </c>
      <c r="AF42" s="135"/>
      <c r="AG42" s="135" t="s">
        <v>636</v>
      </c>
      <c r="AH42" s="135">
        <v>68906.25</v>
      </c>
      <c r="AI42" s="135">
        <v>1</v>
      </c>
      <c r="AJ42" s="135">
        <v>1</v>
      </c>
      <c r="AK42" s="135">
        <v>54</v>
      </c>
      <c r="AL42" s="135">
        <v>1</v>
      </c>
      <c r="AN42" s="135" t="s">
        <v>632</v>
      </c>
      <c r="AO42" s="135">
        <v>9393619248.1499996</v>
      </c>
      <c r="AP42" s="135">
        <v>28352</v>
      </c>
      <c r="AQ42" s="135">
        <v>4455</v>
      </c>
      <c r="AR42" s="135">
        <v>448032</v>
      </c>
      <c r="AS42" s="135">
        <v>1</v>
      </c>
      <c r="AU42" s="135" t="s">
        <v>632</v>
      </c>
      <c r="AV42" s="135">
        <v>873814418.375</v>
      </c>
      <c r="AW42" s="135">
        <v>2576</v>
      </c>
      <c r="AX42" s="135">
        <v>649</v>
      </c>
      <c r="AY42" s="135">
        <v>21805</v>
      </c>
      <c r="AZ42" s="135">
        <v>1</v>
      </c>
      <c r="BB42" s="135" t="s">
        <v>635</v>
      </c>
      <c r="BC42" s="135">
        <v>10261189.992000001</v>
      </c>
      <c r="BD42" s="135">
        <v>381</v>
      </c>
      <c r="BE42" s="135">
        <v>6</v>
      </c>
      <c r="BF42" s="135">
        <v>5047</v>
      </c>
      <c r="BG42" s="135">
        <v>1</v>
      </c>
      <c r="BH42" t="s">
        <v>635</v>
      </c>
      <c r="BI42" s="135">
        <v>0</v>
      </c>
      <c r="BJ42" s="135">
        <v>0</v>
      </c>
      <c r="BK42" s="135">
        <v>0</v>
      </c>
      <c r="BL42" s="135">
        <v>269</v>
      </c>
      <c r="BM42" s="135">
        <v>1</v>
      </c>
      <c r="BN42" s="135"/>
      <c r="BP42" s="149"/>
      <c r="BQ42" s="149"/>
      <c r="BR42" s="149"/>
    </row>
    <row r="43" spans="1:108" x14ac:dyDescent="0.25">
      <c r="B43" s="118" t="s">
        <v>295</v>
      </c>
      <c r="C43" s="121">
        <v>41887</v>
      </c>
      <c r="D43" s="118">
        <v>417.67220522999997</v>
      </c>
      <c r="E43" s="135">
        <v>1</v>
      </c>
      <c r="F43" s="13"/>
      <c r="G43" s="135" t="s">
        <v>261</v>
      </c>
      <c r="H43" s="135">
        <v>9784.6714059599999</v>
      </c>
      <c r="I43" s="103"/>
      <c r="M43"/>
      <c r="O43" s="135" t="s">
        <v>261</v>
      </c>
      <c r="P43" s="135">
        <v>9611.5318301400002</v>
      </c>
      <c r="Z43" s="135" t="s">
        <v>633</v>
      </c>
      <c r="AA43" s="135">
        <v>22482382.27</v>
      </c>
      <c r="AB43" s="135">
        <v>151</v>
      </c>
      <c r="AC43" s="135">
        <v>7</v>
      </c>
      <c r="AD43" s="135">
        <v>718</v>
      </c>
      <c r="AE43" s="135">
        <v>1</v>
      </c>
      <c r="AF43" s="135"/>
      <c r="AG43" s="135" t="s">
        <v>637</v>
      </c>
      <c r="AH43" s="135">
        <v>0</v>
      </c>
      <c r="AI43" s="135">
        <v>0</v>
      </c>
      <c r="AJ43" s="135">
        <v>0</v>
      </c>
      <c r="AK43" s="135">
        <v>46</v>
      </c>
      <c r="AL43" s="135">
        <v>1</v>
      </c>
      <c r="AN43" s="135" t="s">
        <v>633</v>
      </c>
      <c r="AO43" s="135">
        <v>3660399.99</v>
      </c>
      <c r="AP43" s="135">
        <v>25</v>
      </c>
      <c r="AQ43" s="135">
        <v>3</v>
      </c>
      <c r="AR43" s="135">
        <v>320</v>
      </c>
      <c r="AS43" s="135">
        <v>1</v>
      </c>
      <c r="AU43" s="135" t="s">
        <v>633</v>
      </c>
      <c r="AV43" s="135">
        <v>0</v>
      </c>
      <c r="AW43" s="135">
        <v>0</v>
      </c>
      <c r="AX43" s="135">
        <v>0</v>
      </c>
      <c r="AY43" s="135">
        <v>32</v>
      </c>
      <c r="AZ43" s="135">
        <v>1</v>
      </c>
      <c r="BB43" s="135" t="s">
        <v>636</v>
      </c>
      <c r="BC43" s="135">
        <v>7774050</v>
      </c>
      <c r="BD43" s="135">
        <v>86</v>
      </c>
      <c r="BE43" s="135">
        <v>12</v>
      </c>
      <c r="BF43" s="135">
        <v>1191</v>
      </c>
      <c r="BG43" s="135">
        <v>1</v>
      </c>
      <c r="BH43" t="s">
        <v>636</v>
      </c>
      <c r="BI43" s="135">
        <v>0</v>
      </c>
      <c r="BJ43" s="135">
        <v>0</v>
      </c>
      <c r="BK43" s="135">
        <v>0</v>
      </c>
      <c r="BL43" s="135">
        <v>65</v>
      </c>
      <c r="BM43" s="135">
        <v>1</v>
      </c>
      <c r="BN43" s="135"/>
      <c r="BO43" s="140" t="s">
        <v>454</v>
      </c>
      <c r="BP43" s="150" t="s">
        <v>630</v>
      </c>
      <c r="BQ43" s="149"/>
      <c r="BR43" s="149"/>
    </row>
    <row r="44" spans="1:108" x14ac:dyDescent="0.25">
      <c r="A44" s="27"/>
      <c r="B44" s="118" t="s">
        <v>297</v>
      </c>
      <c r="C44" s="121">
        <v>43587</v>
      </c>
      <c r="D44" s="118">
        <v>89801.649796929996</v>
      </c>
      <c r="E44" s="135">
        <v>1</v>
      </c>
      <c r="G44" s="135" t="s">
        <v>262</v>
      </c>
      <c r="H44" s="135">
        <v>1017.4471158600001</v>
      </c>
      <c r="I44" s="103"/>
      <c r="M44"/>
      <c r="O44" s="135" t="s">
        <v>262</v>
      </c>
      <c r="P44" s="135">
        <v>1011.77517262</v>
      </c>
      <c r="Z44" s="135" t="s">
        <v>634</v>
      </c>
      <c r="AA44" s="135">
        <v>32201399.100000001</v>
      </c>
      <c r="AB44" s="135">
        <v>389</v>
      </c>
      <c r="AC44" s="135">
        <v>17</v>
      </c>
      <c r="AD44" s="135">
        <v>6779</v>
      </c>
      <c r="AE44" s="135">
        <v>1</v>
      </c>
      <c r="AF44" s="135"/>
      <c r="AG44" s="135" t="s">
        <v>638</v>
      </c>
      <c r="AH44" s="135">
        <v>0</v>
      </c>
      <c r="AI44" s="135">
        <v>0</v>
      </c>
      <c r="AJ44" s="135">
        <v>0</v>
      </c>
      <c r="AK44" s="135">
        <v>161</v>
      </c>
      <c r="AL44" s="135">
        <v>1</v>
      </c>
      <c r="AN44" s="135" t="s">
        <v>634</v>
      </c>
      <c r="AO44" s="135">
        <v>16258021.4</v>
      </c>
      <c r="AP44" s="135">
        <v>190</v>
      </c>
      <c r="AQ44" s="135">
        <v>12</v>
      </c>
      <c r="AR44" s="135">
        <v>8135</v>
      </c>
      <c r="AS44" s="135">
        <v>1</v>
      </c>
      <c r="AU44" s="135" t="s">
        <v>634</v>
      </c>
      <c r="AV44" s="135">
        <v>0</v>
      </c>
      <c r="AW44" s="135">
        <v>0</v>
      </c>
      <c r="AX44" s="135">
        <v>0</v>
      </c>
      <c r="AY44" s="135">
        <v>405</v>
      </c>
      <c r="AZ44" s="135">
        <v>1</v>
      </c>
      <c r="BB44" s="135" t="s">
        <v>637</v>
      </c>
      <c r="BC44" s="135">
        <v>3093875</v>
      </c>
      <c r="BD44" s="135">
        <v>18</v>
      </c>
      <c r="BE44" s="135">
        <v>2</v>
      </c>
      <c r="BF44" s="135">
        <v>666</v>
      </c>
      <c r="BG44" s="135">
        <v>1</v>
      </c>
      <c r="BH44" t="s">
        <v>637</v>
      </c>
      <c r="BI44" s="135">
        <v>0</v>
      </c>
      <c r="BJ44" s="135">
        <v>0</v>
      </c>
      <c r="BK44" s="135">
        <v>0</v>
      </c>
      <c r="BL44" s="135">
        <v>32</v>
      </c>
      <c r="BM44" s="135">
        <v>1</v>
      </c>
      <c r="BN44" s="135"/>
      <c r="BP44" s="149">
        <v>1090023</v>
      </c>
      <c r="BQ44" s="149"/>
      <c r="BR44" s="149"/>
    </row>
    <row r="45" spans="1:108" x14ac:dyDescent="0.25">
      <c r="B45" s="118" t="s">
        <v>539</v>
      </c>
      <c r="C45" s="121">
        <v>44953</v>
      </c>
      <c r="D45" s="118">
        <v>21698.582382690001</v>
      </c>
      <c r="E45" s="135">
        <v>1</v>
      </c>
      <c r="F45" s="1"/>
      <c r="G45" s="135" t="s">
        <v>90</v>
      </c>
      <c r="H45" s="135">
        <v>312.51607217999998</v>
      </c>
      <c r="I45" s="103"/>
      <c r="M45"/>
      <c r="O45" s="135" t="s">
        <v>90</v>
      </c>
      <c r="P45" s="135">
        <v>314.78484893000001</v>
      </c>
      <c r="S45" s="136"/>
      <c r="T45" s="144"/>
      <c r="U45" s="144"/>
      <c r="V45" s="144"/>
      <c r="W45" s="144"/>
      <c r="X45" s="144"/>
      <c r="Z45" s="135" t="s">
        <v>635</v>
      </c>
      <c r="AA45" s="135">
        <v>12583419.884</v>
      </c>
      <c r="AB45" s="135">
        <v>483</v>
      </c>
      <c r="AC45" s="135">
        <v>4</v>
      </c>
      <c r="AD45" s="135">
        <v>4760</v>
      </c>
      <c r="AE45" s="135">
        <v>1</v>
      </c>
      <c r="AF45" s="135"/>
      <c r="AG45" s="135" t="s">
        <v>639</v>
      </c>
      <c r="AH45" s="135">
        <v>466395530.19999999</v>
      </c>
      <c r="AI45" s="135">
        <v>1031</v>
      </c>
      <c r="AJ45" s="135">
        <v>50</v>
      </c>
      <c r="AK45" s="135">
        <v>9571</v>
      </c>
      <c r="AL45" s="135">
        <v>1</v>
      </c>
      <c r="AN45" s="135" t="s">
        <v>635</v>
      </c>
      <c r="AO45" s="135">
        <v>1602180</v>
      </c>
      <c r="AP45" s="135">
        <v>61</v>
      </c>
      <c r="AQ45" s="135">
        <v>4</v>
      </c>
      <c r="AR45" s="135">
        <v>5810</v>
      </c>
      <c r="AS45" s="135">
        <v>1</v>
      </c>
      <c r="AU45" s="135" t="s">
        <v>635</v>
      </c>
      <c r="AV45" s="135">
        <v>0</v>
      </c>
      <c r="AW45" s="135">
        <v>0</v>
      </c>
      <c r="AX45" s="135">
        <v>0</v>
      </c>
      <c r="AY45" s="135">
        <v>233</v>
      </c>
      <c r="AZ45" s="135">
        <v>1</v>
      </c>
      <c r="BB45" s="135" t="s">
        <v>638</v>
      </c>
      <c r="BC45" s="135">
        <v>14446275</v>
      </c>
      <c r="BD45" s="135">
        <v>129</v>
      </c>
      <c r="BE45" s="135">
        <v>9</v>
      </c>
      <c r="BF45" s="135">
        <v>1709</v>
      </c>
      <c r="BG45" s="135">
        <v>1</v>
      </c>
      <c r="BH45" t="s">
        <v>638</v>
      </c>
      <c r="BI45" s="135">
        <v>0</v>
      </c>
      <c r="BJ45" s="135">
        <v>0</v>
      </c>
      <c r="BK45" s="135">
        <v>0</v>
      </c>
      <c r="BL45" s="135">
        <v>90</v>
      </c>
      <c r="BM45" s="135">
        <v>1</v>
      </c>
      <c r="BN45" s="135"/>
      <c r="BP45" s="149"/>
      <c r="BQ45" s="149"/>
      <c r="BR45" s="149"/>
    </row>
    <row r="46" spans="1:108" x14ac:dyDescent="0.25">
      <c r="B46" s="118" t="s">
        <v>540</v>
      </c>
      <c r="C46" s="121">
        <v>44953</v>
      </c>
      <c r="D46" s="118">
        <v>22453.62761335</v>
      </c>
      <c r="E46" s="135">
        <v>1</v>
      </c>
      <c r="F46" s="22"/>
      <c r="G46" s="135" t="s">
        <v>92</v>
      </c>
      <c r="H46" s="135">
        <v>228.02956197</v>
      </c>
      <c r="I46" s="103"/>
      <c r="M46"/>
      <c r="O46" s="135" t="s">
        <v>92</v>
      </c>
      <c r="P46" s="135">
        <v>228.22695139000001</v>
      </c>
      <c r="S46" s="135"/>
      <c r="T46" s="145"/>
      <c r="U46" s="145"/>
      <c r="V46" s="145"/>
      <c r="W46" s="145"/>
      <c r="X46" s="145"/>
      <c r="Z46" s="135" t="s">
        <v>636</v>
      </c>
      <c r="AA46" s="135">
        <v>884550</v>
      </c>
      <c r="AB46" s="135">
        <v>13</v>
      </c>
      <c r="AC46" s="135">
        <v>11</v>
      </c>
      <c r="AD46" s="135">
        <v>1065</v>
      </c>
      <c r="AE46" s="135">
        <v>1</v>
      </c>
      <c r="AF46" s="135"/>
      <c r="AG46" s="135" t="s">
        <v>640</v>
      </c>
      <c r="AH46" s="135">
        <v>1905000</v>
      </c>
      <c r="AI46" s="135">
        <v>60</v>
      </c>
      <c r="AJ46" s="135">
        <v>1</v>
      </c>
      <c r="AK46" s="135">
        <v>377</v>
      </c>
      <c r="AL46" s="135">
        <v>1</v>
      </c>
      <c r="AN46" s="135" t="s">
        <v>636</v>
      </c>
      <c r="AO46" s="135">
        <v>6084750</v>
      </c>
      <c r="AP46" s="135">
        <v>98</v>
      </c>
      <c r="AQ46" s="135">
        <v>15</v>
      </c>
      <c r="AR46" s="135">
        <v>423</v>
      </c>
      <c r="AS46" s="135">
        <v>1</v>
      </c>
      <c r="AU46" s="135" t="s">
        <v>636</v>
      </c>
      <c r="AV46" s="135">
        <v>3542400</v>
      </c>
      <c r="AW46" s="135">
        <v>55</v>
      </c>
      <c r="AX46" s="135">
        <v>3</v>
      </c>
      <c r="AY46" s="135">
        <v>55</v>
      </c>
      <c r="AZ46" s="135">
        <v>1</v>
      </c>
      <c r="BB46" s="135" t="s">
        <v>639</v>
      </c>
      <c r="BC46" s="135">
        <v>13744801212.209999</v>
      </c>
      <c r="BD46" s="135">
        <v>35031</v>
      </c>
      <c r="BE46" s="135">
        <v>2594</v>
      </c>
      <c r="BF46" s="135">
        <v>207930</v>
      </c>
      <c r="BG46" s="135">
        <v>1</v>
      </c>
      <c r="BH46" t="s">
        <v>639</v>
      </c>
      <c r="BI46" s="135">
        <v>365177614.81999999</v>
      </c>
      <c r="BJ46" s="135">
        <v>893</v>
      </c>
      <c r="BK46" s="135">
        <v>63</v>
      </c>
      <c r="BL46" s="135">
        <v>9461</v>
      </c>
      <c r="BM46" s="135">
        <v>1</v>
      </c>
      <c r="BN46" s="135"/>
      <c r="BO46" s="147" t="s">
        <v>455</v>
      </c>
      <c r="BP46" s="150" t="s">
        <v>630</v>
      </c>
      <c r="BQ46" s="149"/>
      <c r="BR46" s="149"/>
    </row>
    <row r="47" spans="1:108" x14ac:dyDescent="0.25">
      <c r="B47" s="118" t="s">
        <v>313</v>
      </c>
      <c r="C47" s="121">
        <v>41065</v>
      </c>
      <c r="D47" s="118">
        <v>1120.92</v>
      </c>
      <c r="E47" s="135">
        <v>1</v>
      </c>
      <c r="F47" s="28"/>
      <c r="G47" s="135" t="s">
        <v>265</v>
      </c>
      <c r="H47" s="135">
        <v>110880.68128619999</v>
      </c>
      <c r="I47" s="103"/>
      <c r="J47" s="16"/>
      <c r="M47"/>
      <c r="O47" s="135" t="s">
        <v>265</v>
      </c>
      <c r="P47" s="135">
        <v>109168.05522015999</v>
      </c>
      <c r="S47" s="135"/>
      <c r="T47" s="145"/>
      <c r="U47" s="145"/>
      <c r="V47" s="145"/>
      <c r="W47" s="145"/>
      <c r="X47" s="145"/>
      <c r="Z47" s="135" t="s">
        <v>637</v>
      </c>
      <c r="AA47" s="135">
        <v>17965500</v>
      </c>
      <c r="AB47" s="135">
        <v>94</v>
      </c>
      <c r="AC47" s="135">
        <v>5</v>
      </c>
      <c r="AD47" s="135">
        <v>940</v>
      </c>
      <c r="AE47" s="135">
        <v>1</v>
      </c>
      <c r="AF47" s="135"/>
      <c r="AG47" s="135" t="s">
        <v>642</v>
      </c>
      <c r="AH47" s="135">
        <v>0</v>
      </c>
      <c r="AI47" s="135">
        <v>0</v>
      </c>
      <c r="AJ47" s="135">
        <v>0</v>
      </c>
      <c r="AK47" s="135">
        <v>100</v>
      </c>
      <c r="AL47" s="135">
        <v>1</v>
      </c>
      <c r="AN47" s="135" t="s">
        <v>637</v>
      </c>
      <c r="AO47" s="135">
        <v>2184500</v>
      </c>
      <c r="AP47" s="135">
        <v>12</v>
      </c>
      <c r="AQ47" s="135">
        <v>3</v>
      </c>
      <c r="AR47" s="135">
        <v>995</v>
      </c>
      <c r="AS47" s="135">
        <v>1</v>
      </c>
      <c r="AU47" s="135" t="s">
        <v>637</v>
      </c>
      <c r="AV47" s="135">
        <v>550500</v>
      </c>
      <c r="AW47" s="135">
        <v>3</v>
      </c>
      <c r="AX47" s="135">
        <v>1</v>
      </c>
      <c r="AY47" s="135">
        <v>48</v>
      </c>
      <c r="AZ47" s="135">
        <v>1</v>
      </c>
      <c r="BB47" s="135" t="s">
        <v>640</v>
      </c>
      <c r="BC47" s="135">
        <v>79199959.799999997</v>
      </c>
      <c r="BD47" s="135">
        <v>2534</v>
      </c>
      <c r="BE47" s="135">
        <v>241</v>
      </c>
      <c r="BF47" s="135">
        <v>17840</v>
      </c>
      <c r="BG47" s="135">
        <v>1</v>
      </c>
      <c r="BH47" t="s">
        <v>640</v>
      </c>
      <c r="BI47" s="135">
        <v>978250</v>
      </c>
      <c r="BJ47" s="135">
        <v>32</v>
      </c>
      <c r="BK47" s="135">
        <v>3</v>
      </c>
      <c r="BL47" s="135">
        <v>1280</v>
      </c>
      <c r="BM47" s="135">
        <v>1</v>
      </c>
      <c r="BN47" s="135"/>
      <c r="BP47" s="149">
        <v>141814</v>
      </c>
      <c r="BQ47" s="149"/>
      <c r="BR47" s="149"/>
    </row>
    <row r="48" spans="1:108" x14ac:dyDescent="0.25">
      <c r="B48" s="118" t="s">
        <v>323</v>
      </c>
      <c r="C48" s="121">
        <v>43126</v>
      </c>
      <c r="D48" s="118">
        <v>25359.33</v>
      </c>
      <c r="E48" s="135">
        <v>1</v>
      </c>
      <c r="F48" s="28"/>
      <c r="G48" s="135" t="s">
        <v>94</v>
      </c>
      <c r="H48" s="135">
        <v>38365.123274400001</v>
      </c>
      <c r="I48" s="103"/>
      <c r="J48" s="16"/>
      <c r="M48"/>
      <c r="O48" s="135" t="s">
        <v>94</v>
      </c>
      <c r="P48" s="135">
        <v>43853.279918810003</v>
      </c>
      <c r="S48" s="135"/>
      <c r="T48" s="145"/>
      <c r="U48" s="145"/>
      <c r="V48" s="145"/>
      <c r="W48" s="145"/>
      <c r="X48" s="145"/>
      <c r="Z48" s="135" t="s">
        <v>638</v>
      </c>
      <c r="AA48" s="135">
        <v>32412080</v>
      </c>
      <c r="AB48" s="135">
        <v>317</v>
      </c>
      <c r="AC48" s="135">
        <v>19</v>
      </c>
      <c r="AD48" s="135">
        <v>2938</v>
      </c>
      <c r="AE48" s="135">
        <v>1</v>
      </c>
      <c r="AF48" s="135"/>
      <c r="AG48" s="135" t="s">
        <v>643</v>
      </c>
      <c r="AH48" s="135">
        <v>0</v>
      </c>
      <c r="AI48" s="135">
        <v>0</v>
      </c>
      <c r="AJ48" s="135">
        <v>0</v>
      </c>
      <c r="AK48" s="135">
        <v>22</v>
      </c>
      <c r="AL48" s="135">
        <v>1</v>
      </c>
      <c r="AN48" s="135" t="s">
        <v>638</v>
      </c>
      <c r="AO48" s="135">
        <v>8341725</v>
      </c>
      <c r="AP48" s="135">
        <v>80</v>
      </c>
      <c r="AQ48" s="135">
        <v>12</v>
      </c>
      <c r="AR48" s="135">
        <v>3581</v>
      </c>
      <c r="AS48" s="135">
        <v>1</v>
      </c>
      <c r="AU48" s="135" t="s">
        <v>638</v>
      </c>
      <c r="AV48" s="135">
        <v>942025</v>
      </c>
      <c r="AW48" s="135">
        <v>9</v>
      </c>
      <c r="AX48" s="135">
        <v>2</v>
      </c>
      <c r="AY48" s="135">
        <v>161</v>
      </c>
      <c r="AZ48" s="135">
        <v>1</v>
      </c>
      <c r="BB48" s="135" t="s">
        <v>642</v>
      </c>
      <c r="BC48" s="135">
        <v>7003285</v>
      </c>
      <c r="BD48" s="135">
        <v>117</v>
      </c>
      <c r="BE48" s="135">
        <v>3</v>
      </c>
      <c r="BF48" s="135">
        <v>2071</v>
      </c>
      <c r="BG48" s="135">
        <v>1</v>
      </c>
      <c r="BH48" t="s">
        <v>642</v>
      </c>
      <c r="BI48" s="135">
        <v>0</v>
      </c>
      <c r="BJ48" s="135">
        <v>0</v>
      </c>
      <c r="BK48" s="135">
        <v>0</v>
      </c>
      <c r="BL48" s="135">
        <v>117</v>
      </c>
      <c r="BM48" s="135">
        <v>1</v>
      </c>
      <c r="BN48" s="135"/>
    </row>
    <row r="49" spans="1:70" x14ac:dyDescent="0.25">
      <c r="B49" s="118" t="s">
        <v>324</v>
      </c>
      <c r="C49" s="121">
        <v>41904</v>
      </c>
      <c r="D49" s="118">
        <v>4598.12</v>
      </c>
      <c r="E49" s="135">
        <v>1</v>
      </c>
      <c r="F49" s="28"/>
      <c r="G49" s="135" t="s">
        <v>266</v>
      </c>
      <c r="H49" s="135">
        <v>303.86780506999997</v>
      </c>
      <c r="I49" s="103"/>
      <c r="J49" s="16"/>
      <c r="M49"/>
      <c r="O49" s="135" t="s">
        <v>266</v>
      </c>
      <c r="P49" s="135">
        <v>320.12161392000002</v>
      </c>
      <c r="S49" s="135"/>
      <c r="T49" s="145"/>
      <c r="U49" s="145"/>
      <c r="V49" s="145"/>
      <c r="W49" s="145"/>
      <c r="X49" s="145"/>
      <c r="Z49" s="135" t="s">
        <v>639</v>
      </c>
      <c r="AA49" s="135">
        <v>10459665828.48</v>
      </c>
      <c r="AB49" s="135">
        <v>22116</v>
      </c>
      <c r="AC49" s="135">
        <v>1901</v>
      </c>
      <c r="AD49" s="135">
        <v>180039</v>
      </c>
      <c r="AE49" s="135">
        <v>1</v>
      </c>
      <c r="AF49" s="135"/>
      <c r="AG49" s="135" t="s">
        <v>644</v>
      </c>
      <c r="AH49" s="135">
        <v>0</v>
      </c>
      <c r="AI49" s="135">
        <v>0</v>
      </c>
      <c r="AJ49" s="135">
        <v>0</v>
      </c>
      <c r="AK49" s="135">
        <v>128</v>
      </c>
      <c r="AL49" s="135">
        <v>1</v>
      </c>
      <c r="AN49" s="135" t="s">
        <v>639</v>
      </c>
      <c r="AO49" s="135">
        <v>4128992991.8599901</v>
      </c>
      <c r="AP49" s="135">
        <v>9155</v>
      </c>
      <c r="AQ49" s="135">
        <v>1697</v>
      </c>
      <c r="AR49" s="135">
        <v>184675</v>
      </c>
      <c r="AS49" s="135">
        <v>1</v>
      </c>
      <c r="AU49" s="135" t="s">
        <v>639</v>
      </c>
      <c r="AV49" s="135">
        <v>253835800.06999999</v>
      </c>
      <c r="AW49" s="135">
        <v>543</v>
      </c>
      <c r="AX49" s="135">
        <v>98</v>
      </c>
      <c r="AY49" s="135">
        <v>7789</v>
      </c>
      <c r="AZ49" s="135">
        <v>1</v>
      </c>
      <c r="BB49" s="135" t="s">
        <v>643</v>
      </c>
      <c r="BC49" s="135">
        <v>4256340</v>
      </c>
      <c r="BD49" s="135">
        <v>32</v>
      </c>
      <c r="BE49" s="135">
        <v>4</v>
      </c>
      <c r="BF49" s="135">
        <v>489</v>
      </c>
      <c r="BG49" s="135">
        <v>1</v>
      </c>
      <c r="BH49" t="s">
        <v>643</v>
      </c>
      <c r="BI49" s="135">
        <v>136800</v>
      </c>
      <c r="BJ49" s="135">
        <v>1</v>
      </c>
      <c r="BK49" s="135">
        <v>1</v>
      </c>
      <c r="BL49" s="135">
        <v>32</v>
      </c>
      <c r="BM49" s="135">
        <v>1</v>
      </c>
      <c r="BN49" s="135"/>
      <c r="BO49" s="102" t="s">
        <v>457</v>
      </c>
      <c r="BP49" s="150" t="s">
        <v>521</v>
      </c>
      <c r="BQ49" s="150" t="s">
        <v>628</v>
      </c>
      <c r="BR49" s="150" t="s">
        <v>629</v>
      </c>
    </row>
    <row r="50" spans="1:70" x14ac:dyDescent="0.25">
      <c r="B50" s="118" t="s">
        <v>325</v>
      </c>
      <c r="C50" s="121">
        <v>42146</v>
      </c>
      <c r="D50" s="118">
        <v>12996.36</v>
      </c>
      <c r="E50" s="135">
        <v>1</v>
      </c>
      <c r="F50" s="28"/>
      <c r="G50" s="135" t="s">
        <v>275</v>
      </c>
      <c r="H50" s="135">
        <v>21950.1044</v>
      </c>
      <c r="I50" s="103"/>
      <c r="J50" s="16"/>
      <c r="M50"/>
      <c r="O50" s="135" t="s">
        <v>275</v>
      </c>
      <c r="P50" s="135">
        <v>21950.1044</v>
      </c>
      <c r="R50" s="101" t="s">
        <v>421</v>
      </c>
      <c r="S50" s="135"/>
      <c r="T50" s="145"/>
      <c r="U50" s="145"/>
      <c r="V50" s="145"/>
      <c r="W50" s="145"/>
      <c r="X50" s="145"/>
      <c r="Z50" s="135" t="s">
        <v>640</v>
      </c>
      <c r="AA50" s="135">
        <v>37641671.299999997</v>
      </c>
      <c r="AB50" s="135">
        <v>1120</v>
      </c>
      <c r="AC50" s="135">
        <v>44</v>
      </c>
      <c r="AD50" s="135">
        <v>8041</v>
      </c>
      <c r="AE50" s="135">
        <v>1</v>
      </c>
      <c r="AF50" s="135"/>
      <c r="AG50" s="135" t="s">
        <v>645</v>
      </c>
      <c r="AH50" s="135">
        <v>0</v>
      </c>
      <c r="AI50" s="135">
        <v>0</v>
      </c>
      <c r="AJ50" s="135">
        <v>0</v>
      </c>
      <c r="AK50" s="135">
        <v>29</v>
      </c>
      <c r="AL50" s="135">
        <v>1</v>
      </c>
      <c r="AN50" s="135" t="s">
        <v>640</v>
      </c>
      <c r="AO50" s="135">
        <v>20612505</v>
      </c>
      <c r="AP50" s="135">
        <v>606</v>
      </c>
      <c r="AQ50" s="135">
        <v>35</v>
      </c>
      <c r="AR50" s="135">
        <v>4785</v>
      </c>
      <c r="AS50" s="135">
        <v>1</v>
      </c>
      <c r="AU50" s="135" t="s">
        <v>640</v>
      </c>
      <c r="AV50" s="135">
        <v>1044525</v>
      </c>
      <c r="AW50" s="135">
        <v>31</v>
      </c>
      <c r="AX50" s="135">
        <v>5</v>
      </c>
      <c r="AY50" s="135">
        <v>378</v>
      </c>
      <c r="AZ50" s="135">
        <v>1</v>
      </c>
      <c r="BB50" s="135" t="s">
        <v>644</v>
      </c>
      <c r="BC50" s="135">
        <v>23143535.5</v>
      </c>
      <c r="BD50" s="135">
        <v>463</v>
      </c>
      <c r="BE50" s="135">
        <v>10</v>
      </c>
      <c r="BF50" s="135">
        <v>3955</v>
      </c>
      <c r="BG50" s="135">
        <v>1</v>
      </c>
      <c r="BH50" t="s">
        <v>644</v>
      </c>
      <c r="BI50" s="135">
        <v>0</v>
      </c>
      <c r="BJ50" s="135">
        <v>0</v>
      </c>
      <c r="BK50" s="135">
        <v>0</v>
      </c>
      <c r="BL50" s="135">
        <v>212</v>
      </c>
      <c r="BM50" s="135">
        <v>1</v>
      </c>
      <c r="BN50" s="135"/>
      <c r="BP50" s="149"/>
      <c r="BQ50" s="149"/>
      <c r="BR50" s="149"/>
    </row>
    <row r="51" spans="1:70" x14ac:dyDescent="0.25">
      <c r="B51" s="118" t="s">
        <v>547</v>
      </c>
      <c r="C51" s="121">
        <v>44657</v>
      </c>
      <c r="D51" s="118">
        <v>3344.4656789300002</v>
      </c>
      <c r="E51" s="135">
        <v>1</v>
      </c>
      <c r="F51" s="13"/>
      <c r="G51" s="135" t="s">
        <v>276</v>
      </c>
      <c r="H51" s="135">
        <v>31852.443423969999</v>
      </c>
      <c r="I51" s="103"/>
      <c r="M51"/>
      <c r="O51" s="135" t="s">
        <v>276</v>
      </c>
      <c r="P51" s="135">
        <v>32409.224287479999</v>
      </c>
      <c r="S51" s="135"/>
      <c r="T51" s="145"/>
      <c r="U51" s="145"/>
      <c r="V51" s="145"/>
      <c r="W51" s="145"/>
      <c r="X51" s="145"/>
      <c r="Z51" s="135" t="s">
        <v>641</v>
      </c>
      <c r="AA51" s="135">
        <v>0</v>
      </c>
      <c r="AB51" s="135">
        <v>0</v>
      </c>
      <c r="AC51" s="135">
        <v>0</v>
      </c>
      <c r="AD51" s="135">
        <v>0</v>
      </c>
      <c r="AE51" s="135">
        <v>1</v>
      </c>
      <c r="AF51" s="135"/>
      <c r="AG51" s="135" t="s">
        <v>646</v>
      </c>
      <c r="AH51" s="135">
        <v>334470</v>
      </c>
      <c r="AI51" s="135">
        <v>1</v>
      </c>
      <c r="AJ51" s="135">
        <v>1</v>
      </c>
      <c r="AK51" s="135">
        <v>177</v>
      </c>
      <c r="AL51" s="135">
        <v>1</v>
      </c>
      <c r="AN51" s="135" t="s">
        <v>641</v>
      </c>
      <c r="AO51" s="135">
        <v>0</v>
      </c>
      <c r="AP51" s="135">
        <v>0</v>
      </c>
      <c r="AQ51" s="135">
        <v>0</v>
      </c>
      <c r="AR51" s="135">
        <v>0</v>
      </c>
      <c r="AS51" s="135">
        <v>1</v>
      </c>
      <c r="AU51" s="135" t="s">
        <v>641</v>
      </c>
      <c r="AV51" s="135">
        <v>0</v>
      </c>
      <c r="AW51" s="135">
        <v>0</v>
      </c>
      <c r="AX51" s="135">
        <v>0</v>
      </c>
      <c r="AY51" s="135">
        <v>0</v>
      </c>
      <c r="AZ51" s="135">
        <v>1</v>
      </c>
      <c r="BB51" s="135" t="s">
        <v>645</v>
      </c>
      <c r="BC51" s="135">
        <v>0</v>
      </c>
      <c r="BD51" s="135">
        <v>0</v>
      </c>
      <c r="BE51" s="135">
        <v>0</v>
      </c>
      <c r="BF51" s="135">
        <v>0</v>
      </c>
      <c r="BG51" s="135">
        <v>1</v>
      </c>
      <c r="BH51" t="s">
        <v>645</v>
      </c>
      <c r="BI51" s="135">
        <v>0</v>
      </c>
      <c r="BJ51" s="135">
        <v>0</v>
      </c>
      <c r="BK51" s="135">
        <v>0</v>
      </c>
      <c r="BL51" s="135">
        <v>0</v>
      </c>
      <c r="BM51" s="135">
        <v>1</v>
      </c>
      <c r="BN51" s="135"/>
    </row>
    <row r="52" spans="1:70" x14ac:dyDescent="0.25">
      <c r="B52" s="118" t="s">
        <v>332</v>
      </c>
      <c r="C52" s="121">
        <v>44267</v>
      </c>
      <c r="D52" s="118">
        <v>57211.3</v>
      </c>
      <c r="E52" s="135">
        <v>1</v>
      </c>
      <c r="G52" s="135" t="s">
        <v>57</v>
      </c>
      <c r="H52" s="135">
        <v>36532.139393320002</v>
      </c>
      <c r="I52" s="103"/>
      <c r="M52"/>
      <c r="O52" s="135" t="s">
        <v>57</v>
      </c>
      <c r="P52" s="135">
        <v>37581.282292030002</v>
      </c>
      <c r="S52" s="135"/>
      <c r="T52" s="145"/>
      <c r="U52" s="145"/>
      <c r="V52" s="145"/>
      <c r="W52" s="145"/>
      <c r="X52" s="145"/>
      <c r="Z52" s="135" t="s">
        <v>642</v>
      </c>
      <c r="AA52" s="135">
        <v>8476124</v>
      </c>
      <c r="AB52" s="135">
        <v>199</v>
      </c>
      <c r="AC52" s="135">
        <v>4</v>
      </c>
      <c r="AD52" s="135">
        <v>2033</v>
      </c>
      <c r="AE52" s="135">
        <v>1</v>
      </c>
      <c r="AF52" s="135"/>
      <c r="AG52" s="135" t="s">
        <v>647</v>
      </c>
      <c r="AH52" s="135">
        <v>0</v>
      </c>
      <c r="AI52" s="135">
        <v>0</v>
      </c>
      <c r="AJ52" s="135">
        <v>0</v>
      </c>
      <c r="AK52" s="135">
        <v>4</v>
      </c>
      <c r="AL52" s="135">
        <v>1</v>
      </c>
      <c r="AN52" s="135" t="s">
        <v>642</v>
      </c>
      <c r="AO52" s="135">
        <v>390630</v>
      </c>
      <c r="AP52" s="135">
        <v>9</v>
      </c>
      <c r="AQ52" s="135">
        <v>3</v>
      </c>
      <c r="AR52" s="135">
        <v>2013</v>
      </c>
      <c r="AS52" s="135">
        <v>1</v>
      </c>
      <c r="AU52" s="135" t="s">
        <v>642</v>
      </c>
      <c r="AV52" s="135">
        <v>219475</v>
      </c>
      <c r="AW52" s="135">
        <v>5</v>
      </c>
      <c r="AX52" s="135">
        <v>1</v>
      </c>
      <c r="AY52" s="135">
        <v>103</v>
      </c>
      <c r="AZ52" s="135">
        <v>1</v>
      </c>
      <c r="BB52" s="135" t="s">
        <v>646</v>
      </c>
      <c r="BC52" s="135">
        <v>95333059.951000005</v>
      </c>
      <c r="BD52" s="135">
        <v>335</v>
      </c>
      <c r="BE52" s="135">
        <v>54</v>
      </c>
      <c r="BF52" s="135">
        <v>4656</v>
      </c>
      <c r="BG52" s="135">
        <v>1</v>
      </c>
      <c r="BH52" t="s">
        <v>646</v>
      </c>
      <c r="BI52" s="135">
        <v>2926560</v>
      </c>
      <c r="BJ52" s="135">
        <v>10</v>
      </c>
      <c r="BK52" s="135">
        <v>4</v>
      </c>
      <c r="BL52" s="135">
        <v>207</v>
      </c>
      <c r="BM52" s="135">
        <v>1</v>
      </c>
      <c r="BN52" s="135"/>
      <c r="BO52" s="146" t="s">
        <v>458</v>
      </c>
      <c r="BP52" s="150" t="s">
        <v>521</v>
      </c>
      <c r="BQ52" s="150" t="s">
        <v>628</v>
      </c>
      <c r="BR52" s="150" t="s">
        <v>629</v>
      </c>
    </row>
    <row r="53" spans="1:70" x14ac:dyDescent="0.25">
      <c r="B53" s="118" t="s">
        <v>558</v>
      </c>
      <c r="C53" s="121">
        <v>44350</v>
      </c>
      <c r="D53" s="118">
        <v>6729.9372418399998</v>
      </c>
      <c r="E53" s="135">
        <v>1</v>
      </c>
      <c r="F53" s="1"/>
      <c r="G53" s="135" t="s">
        <v>50</v>
      </c>
      <c r="H53" s="135">
        <v>39003.11626006</v>
      </c>
      <c r="I53" s="103"/>
      <c r="M53"/>
      <c r="O53" s="135" t="s">
        <v>50</v>
      </c>
      <c r="P53" s="135">
        <v>39995.279731199997</v>
      </c>
      <c r="S53" s="135"/>
      <c r="T53" s="145"/>
      <c r="U53" s="145"/>
      <c r="V53" s="145"/>
      <c r="W53" s="145"/>
      <c r="X53" s="145"/>
      <c r="Z53" s="135" t="s">
        <v>643</v>
      </c>
      <c r="AA53" s="135">
        <v>9242319.9000000004</v>
      </c>
      <c r="AB53" s="135">
        <v>66</v>
      </c>
      <c r="AC53" s="135">
        <v>3</v>
      </c>
      <c r="AD53" s="135">
        <v>220</v>
      </c>
      <c r="AE53" s="135">
        <v>1</v>
      </c>
      <c r="AF53" s="135"/>
      <c r="AG53" s="135" t="s">
        <v>648</v>
      </c>
      <c r="AH53" s="135">
        <v>8351250.04</v>
      </c>
      <c r="AI53" s="135">
        <v>30</v>
      </c>
      <c r="AJ53" s="135">
        <v>5</v>
      </c>
      <c r="AK53" s="135">
        <v>509</v>
      </c>
      <c r="AL53" s="135">
        <v>1</v>
      </c>
      <c r="AN53" s="135" t="s">
        <v>643</v>
      </c>
      <c r="AO53" s="135">
        <v>0</v>
      </c>
      <c r="AP53" s="135">
        <v>0</v>
      </c>
      <c r="AQ53" s="135">
        <v>0</v>
      </c>
      <c r="AR53" s="135">
        <v>0</v>
      </c>
      <c r="AS53" s="135">
        <v>1</v>
      </c>
      <c r="AU53" s="135" t="s">
        <v>643</v>
      </c>
      <c r="AV53" s="135">
        <v>0</v>
      </c>
      <c r="AW53" s="135">
        <v>0</v>
      </c>
      <c r="AX53" s="135">
        <v>0</v>
      </c>
      <c r="AY53" s="135">
        <v>0</v>
      </c>
      <c r="AZ53" s="135">
        <v>1</v>
      </c>
      <c r="BB53" s="135" t="s">
        <v>647</v>
      </c>
      <c r="BC53" s="135">
        <v>50419000.549999997</v>
      </c>
      <c r="BD53" s="135">
        <v>273</v>
      </c>
      <c r="BE53" s="135">
        <v>47</v>
      </c>
      <c r="BF53" s="135">
        <v>3473</v>
      </c>
      <c r="BG53" s="135">
        <v>1</v>
      </c>
      <c r="BH53" t="s">
        <v>647</v>
      </c>
      <c r="BI53" s="135">
        <v>1146740.01</v>
      </c>
      <c r="BJ53" s="135">
        <v>6</v>
      </c>
      <c r="BK53" s="135">
        <v>2</v>
      </c>
      <c r="BL53" s="135">
        <v>187</v>
      </c>
      <c r="BM53" s="135">
        <v>1</v>
      </c>
      <c r="BN53" s="135"/>
      <c r="BO53" s="143"/>
      <c r="BP53" s="149"/>
      <c r="BQ53" s="149"/>
      <c r="BR53" s="149"/>
    </row>
    <row r="54" spans="1:70" x14ac:dyDescent="0.25">
      <c r="B54" s="118" t="s">
        <v>562</v>
      </c>
      <c r="C54" s="121">
        <v>44978</v>
      </c>
      <c r="D54" s="118">
        <v>10378.070583840001</v>
      </c>
      <c r="E54" s="135">
        <v>1</v>
      </c>
      <c r="F54" s="21"/>
      <c r="G54" s="135" t="s">
        <v>277</v>
      </c>
      <c r="H54" s="135">
        <v>24016.34</v>
      </c>
      <c r="I54" s="103"/>
      <c r="M54"/>
      <c r="O54" s="135" t="s">
        <v>277</v>
      </c>
      <c r="P54" s="135">
        <v>27688.59</v>
      </c>
      <c r="S54" s="135"/>
      <c r="T54" s="145"/>
      <c r="U54" s="145"/>
      <c r="V54" s="145"/>
      <c r="W54" s="145"/>
      <c r="X54" s="145"/>
      <c r="Z54" s="135" t="s">
        <v>644</v>
      </c>
      <c r="AA54" s="135">
        <v>177630</v>
      </c>
      <c r="AB54" s="135">
        <v>3</v>
      </c>
      <c r="AC54" s="135">
        <v>2</v>
      </c>
      <c r="AD54" s="135">
        <v>2558</v>
      </c>
      <c r="AE54" s="135">
        <v>1</v>
      </c>
      <c r="AF54" s="135"/>
      <c r="AG54" s="135" t="s">
        <v>649</v>
      </c>
      <c r="AH54" s="135">
        <v>0</v>
      </c>
      <c r="AI54" s="135">
        <v>0</v>
      </c>
      <c r="AJ54" s="135">
        <v>0</v>
      </c>
      <c r="AK54" s="135">
        <v>0</v>
      </c>
      <c r="AL54" s="135">
        <v>1</v>
      </c>
      <c r="AN54" s="135" t="s">
        <v>644</v>
      </c>
      <c r="AO54" s="135">
        <v>7773439.7000000002</v>
      </c>
      <c r="AP54" s="135">
        <v>119</v>
      </c>
      <c r="AQ54" s="135">
        <v>16</v>
      </c>
      <c r="AR54" s="135">
        <v>2037</v>
      </c>
      <c r="AS54" s="135">
        <v>1</v>
      </c>
      <c r="AU54" s="135" t="s">
        <v>644</v>
      </c>
      <c r="AV54" s="135">
        <v>181740</v>
      </c>
      <c r="AW54" s="135">
        <v>3</v>
      </c>
      <c r="AX54" s="135">
        <v>1</v>
      </c>
      <c r="AY54" s="135">
        <v>129</v>
      </c>
      <c r="AZ54" s="135">
        <v>1</v>
      </c>
      <c r="BB54" s="135" t="s">
        <v>648</v>
      </c>
      <c r="BC54" s="135">
        <v>147662499.95500001</v>
      </c>
      <c r="BD54" s="135">
        <v>609</v>
      </c>
      <c r="BE54" s="135">
        <v>80</v>
      </c>
      <c r="BF54" s="135">
        <v>6958</v>
      </c>
      <c r="BG54" s="135">
        <v>1</v>
      </c>
      <c r="BH54" t="s">
        <v>648</v>
      </c>
      <c r="BI54" s="135">
        <v>9772850</v>
      </c>
      <c r="BJ54" s="135">
        <v>37</v>
      </c>
      <c r="BK54" s="135">
        <v>7</v>
      </c>
      <c r="BL54" s="135">
        <v>397</v>
      </c>
      <c r="BM54" s="135">
        <v>1</v>
      </c>
      <c r="BN54" s="135"/>
      <c r="BO54" s="143"/>
      <c r="BP54" s="149"/>
      <c r="BQ54" s="149"/>
      <c r="BR54" s="149"/>
    </row>
    <row r="55" spans="1:70" x14ac:dyDescent="0.25">
      <c r="B55" s="118" t="s">
        <v>563</v>
      </c>
      <c r="C55" s="121">
        <v>44603</v>
      </c>
      <c r="D55" s="118">
        <v>147.48193276000001</v>
      </c>
      <c r="E55" s="135">
        <v>1</v>
      </c>
      <c r="F55" s="31"/>
      <c r="G55" s="135" t="s">
        <v>532</v>
      </c>
      <c r="H55" s="135">
        <v>100672.61906845</v>
      </c>
      <c r="I55" s="103"/>
      <c r="M55"/>
      <c r="O55" s="135" t="s">
        <v>532</v>
      </c>
      <c r="P55" s="135">
        <v>99188.091582299996</v>
      </c>
      <c r="S55" s="135"/>
      <c r="T55" s="145"/>
      <c r="U55" s="145"/>
      <c r="V55" s="145"/>
      <c r="W55" s="145"/>
      <c r="X55" s="145"/>
      <c r="Z55" s="135" t="s">
        <v>645</v>
      </c>
      <c r="AA55" s="135">
        <v>7449203.1600000001</v>
      </c>
      <c r="AB55" s="135">
        <v>70</v>
      </c>
      <c r="AC55" s="135">
        <v>7</v>
      </c>
      <c r="AD55" s="135">
        <v>558</v>
      </c>
      <c r="AE55" s="135">
        <v>1</v>
      </c>
      <c r="AF55" s="135"/>
      <c r="AG55" s="135" t="s">
        <v>650</v>
      </c>
      <c r="AH55" s="135">
        <v>0</v>
      </c>
      <c r="AI55" s="135">
        <v>0</v>
      </c>
      <c r="AJ55" s="135">
        <v>0</v>
      </c>
      <c r="AK55" s="135">
        <v>79</v>
      </c>
      <c r="AL55" s="135">
        <v>1</v>
      </c>
      <c r="AN55" s="135" t="s">
        <v>645</v>
      </c>
      <c r="AO55" s="135">
        <v>2959303.2</v>
      </c>
      <c r="AP55" s="135">
        <v>27</v>
      </c>
      <c r="AQ55" s="135">
        <v>2</v>
      </c>
      <c r="AR55" s="135">
        <v>261</v>
      </c>
      <c r="AS55" s="135">
        <v>1</v>
      </c>
      <c r="AU55" s="135" t="s">
        <v>645</v>
      </c>
      <c r="AV55" s="135">
        <v>110275.2</v>
      </c>
      <c r="AW55" s="135">
        <v>1</v>
      </c>
      <c r="AX55" s="135">
        <v>1</v>
      </c>
      <c r="AY55" s="135">
        <v>27</v>
      </c>
      <c r="AZ55" s="135">
        <v>1</v>
      </c>
      <c r="BB55" s="135" t="s">
        <v>649</v>
      </c>
      <c r="BC55" s="135">
        <v>0</v>
      </c>
      <c r="BD55" s="135">
        <v>0</v>
      </c>
      <c r="BE55" s="135">
        <v>0</v>
      </c>
      <c r="BF55" s="135">
        <v>0</v>
      </c>
      <c r="BG55" s="135">
        <v>1</v>
      </c>
      <c r="BH55" t="s">
        <v>649</v>
      </c>
      <c r="BI55" s="135">
        <v>0</v>
      </c>
      <c r="BJ55" s="135">
        <v>0</v>
      </c>
      <c r="BK55" s="135">
        <v>0</v>
      </c>
      <c r="BL55" s="135">
        <v>0</v>
      </c>
      <c r="BM55" s="135">
        <v>1</v>
      </c>
      <c r="BN55" s="135"/>
      <c r="BO55" s="102" t="s">
        <v>459</v>
      </c>
      <c r="BP55" s="150"/>
      <c r="BQ55" s="150"/>
      <c r="BR55" s="149"/>
    </row>
    <row r="56" spans="1:70" x14ac:dyDescent="0.25">
      <c r="B56" s="118" t="s">
        <v>342</v>
      </c>
      <c r="C56" s="121">
        <v>43165</v>
      </c>
      <c r="D56" s="118">
        <v>14437.3</v>
      </c>
      <c r="E56" s="135">
        <v>1</v>
      </c>
      <c r="F56" s="31"/>
      <c r="G56" s="135" t="s">
        <v>96</v>
      </c>
      <c r="H56" s="135">
        <v>460.47220073</v>
      </c>
      <c r="I56" s="103"/>
      <c r="M56"/>
      <c r="O56" s="135" t="s">
        <v>96</v>
      </c>
      <c r="P56" s="135">
        <v>472.16142807</v>
      </c>
      <c r="S56" s="135"/>
      <c r="T56" s="145"/>
      <c r="U56" s="145"/>
      <c r="V56" s="145"/>
      <c r="W56" s="145"/>
      <c r="X56" s="145"/>
      <c r="Z56" s="135" t="s">
        <v>646</v>
      </c>
      <c r="AA56" s="135">
        <v>67192830.013999999</v>
      </c>
      <c r="AB56" s="135">
        <v>201</v>
      </c>
      <c r="AC56" s="135">
        <v>45</v>
      </c>
      <c r="AD56" s="135">
        <v>3378</v>
      </c>
      <c r="AE56" s="135">
        <v>1</v>
      </c>
      <c r="AF56" s="135"/>
      <c r="AG56" s="135" t="s">
        <v>651</v>
      </c>
      <c r="AH56" s="135">
        <v>0</v>
      </c>
      <c r="AI56" s="135">
        <v>0</v>
      </c>
      <c r="AJ56" s="135">
        <v>0</v>
      </c>
      <c r="AK56" s="135">
        <v>5</v>
      </c>
      <c r="AL56" s="135">
        <v>1</v>
      </c>
      <c r="AN56" s="135" t="s">
        <v>646</v>
      </c>
      <c r="AO56" s="135">
        <v>30813109.998</v>
      </c>
      <c r="AP56" s="135">
        <v>93</v>
      </c>
      <c r="AQ56" s="135">
        <v>42</v>
      </c>
      <c r="AR56" s="135">
        <v>4151</v>
      </c>
      <c r="AS56" s="135">
        <v>1</v>
      </c>
      <c r="AU56" s="135" t="s">
        <v>646</v>
      </c>
      <c r="AV56" s="135">
        <v>3695740</v>
      </c>
      <c r="AW56" s="135">
        <v>11</v>
      </c>
      <c r="AX56" s="135">
        <v>6</v>
      </c>
      <c r="AY56" s="135">
        <v>188</v>
      </c>
      <c r="AZ56" s="135">
        <v>1</v>
      </c>
      <c r="BB56" s="135" t="s">
        <v>650</v>
      </c>
      <c r="BC56" s="135">
        <v>2903320</v>
      </c>
      <c r="BD56" s="135">
        <v>67</v>
      </c>
      <c r="BE56" s="135">
        <v>4</v>
      </c>
      <c r="BF56" s="135">
        <v>751</v>
      </c>
      <c r="BG56" s="135">
        <v>1</v>
      </c>
      <c r="BH56" t="s">
        <v>650</v>
      </c>
      <c r="BI56" s="135">
        <v>0</v>
      </c>
      <c r="BJ56" s="135">
        <v>0</v>
      </c>
      <c r="BK56" s="135">
        <v>0</v>
      </c>
      <c r="BL56" s="135">
        <v>48</v>
      </c>
      <c r="BM56" s="135">
        <v>1</v>
      </c>
      <c r="BN56" s="135"/>
      <c r="BP56" s="149"/>
      <c r="BQ56" s="149"/>
      <c r="BR56" s="149"/>
    </row>
    <row r="57" spans="1:70" x14ac:dyDescent="0.25">
      <c r="B57" s="118" t="s">
        <v>345</v>
      </c>
      <c r="C57" s="121">
        <v>42374</v>
      </c>
      <c r="D57" s="118">
        <v>13453.03</v>
      </c>
      <c r="E57" s="135">
        <v>1</v>
      </c>
      <c r="F57" s="31"/>
      <c r="G57" s="135" t="s">
        <v>98</v>
      </c>
      <c r="H57" s="135">
        <v>1004.65067483</v>
      </c>
      <c r="I57" s="103"/>
      <c r="M57"/>
      <c r="O57" s="135" t="s">
        <v>98</v>
      </c>
      <c r="P57" s="135">
        <v>1024.75556314</v>
      </c>
      <c r="S57" s="135"/>
      <c r="T57" s="145"/>
      <c r="U57" s="145"/>
      <c r="V57" s="145"/>
      <c r="W57" s="145"/>
      <c r="X57" s="145"/>
      <c r="Z57" s="135" t="s">
        <v>647</v>
      </c>
      <c r="AA57" s="135">
        <v>49938210.210000001</v>
      </c>
      <c r="AB57" s="135">
        <v>265</v>
      </c>
      <c r="AC57" s="135">
        <v>20</v>
      </c>
      <c r="AD57" s="135">
        <v>1266</v>
      </c>
      <c r="AE57" s="135">
        <v>1</v>
      </c>
      <c r="AF57" s="135"/>
      <c r="AG57" s="135" t="s">
        <v>652</v>
      </c>
      <c r="AH57" s="135">
        <v>0</v>
      </c>
      <c r="AI57" s="135">
        <v>0</v>
      </c>
      <c r="AJ57" s="135">
        <v>0</v>
      </c>
      <c r="AK57" s="135">
        <v>148</v>
      </c>
      <c r="AL57" s="135">
        <v>1</v>
      </c>
      <c r="AN57" s="135" t="s">
        <v>647</v>
      </c>
      <c r="AO57" s="135">
        <v>10022700</v>
      </c>
      <c r="AP57" s="135">
        <v>52</v>
      </c>
      <c r="AQ57" s="135">
        <v>16</v>
      </c>
      <c r="AR57" s="135">
        <v>2098</v>
      </c>
      <c r="AS57" s="135">
        <v>1</v>
      </c>
      <c r="AU57" s="135" t="s">
        <v>647</v>
      </c>
      <c r="AV57" s="135">
        <v>2502630</v>
      </c>
      <c r="AW57" s="135">
        <v>13</v>
      </c>
      <c r="AX57" s="135">
        <v>4</v>
      </c>
      <c r="AY57" s="135">
        <v>90</v>
      </c>
      <c r="AZ57" s="135">
        <v>1</v>
      </c>
      <c r="BB57" s="135" t="s">
        <v>651</v>
      </c>
      <c r="BC57" s="135">
        <v>5934420</v>
      </c>
      <c r="BD57" s="135">
        <v>16</v>
      </c>
      <c r="BE57" s="135">
        <v>3</v>
      </c>
      <c r="BF57" s="135">
        <v>188</v>
      </c>
      <c r="BG57" s="135">
        <v>1</v>
      </c>
      <c r="BH57" t="s">
        <v>651</v>
      </c>
      <c r="BI57" s="135">
        <v>383020</v>
      </c>
      <c r="BJ57" s="135">
        <v>1</v>
      </c>
      <c r="BK57" s="135">
        <v>1</v>
      </c>
      <c r="BL57" s="135">
        <v>8</v>
      </c>
      <c r="BM57" s="135">
        <v>1</v>
      </c>
      <c r="BN57" s="135"/>
      <c r="BP57" s="149"/>
      <c r="BQ57" s="149"/>
      <c r="BR57" s="149"/>
    </row>
    <row r="58" spans="1:70" x14ac:dyDescent="0.25">
      <c r="B58" s="118" t="s">
        <v>347</v>
      </c>
      <c r="C58" s="121">
        <v>42310</v>
      </c>
      <c r="D58" s="118">
        <v>11222.21</v>
      </c>
      <c r="E58" s="135">
        <v>1</v>
      </c>
      <c r="F58" s="31"/>
      <c r="G58" s="135" t="s">
        <v>285</v>
      </c>
      <c r="H58" s="135">
        <v>2994.1438811799999</v>
      </c>
      <c r="I58" s="103"/>
      <c r="M58"/>
      <c r="O58" s="135" t="s">
        <v>285</v>
      </c>
      <c r="P58" s="135">
        <v>3446.53077183</v>
      </c>
      <c r="Z58" s="135" t="s">
        <v>648</v>
      </c>
      <c r="AA58" s="135">
        <v>281715379.85500002</v>
      </c>
      <c r="AB58" s="135">
        <v>974</v>
      </c>
      <c r="AC58" s="135">
        <v>48</v>
      </c>
      <c r="AD58" s="135">
        <v>5262</v>
      </c>
      <c r="AE58" s="135">
        <v>1</v>
      </c>
      <c r="AF58" s="135"/>
      <c r="AG58" s="135" t="s">
        <v>653</v>
      </c>
      <c r="AH58" s="135">
        <v>0</v>
      </c>
      <c r="AI58" s="135">
        <v>0</v>
      </c>
      <c r="AJ58" s="135">
        <v>0</v>
      </c>
      <c r="AK58" s="135">
        <v>1</v>
      </c>
      <c r="AL58" s="135">
        <v>1</v>
      </c>
      <c r="AN58" s="135" t="s">
        <v>648</v>
      </c>
      <c r="AO58" s="135">
        <v>114586640.355</v>
      </c>
      <c r="AP58" s="135">
        <v>439</v>
      </c>
      <c r="AQ58" s="135">
        <v>56</v>
      </c>
      <c r="AR58" s="135">
        <v>2390</v>
      </c>
      <c r="AS58" s="135">
        <v>1</v>
      </c>
      <c r="AU58" s="135" t="s">
        <v>648</v>
      </c>
      <c r="AV58" s="135">
        <v>0</v>
      </c>
      <c r="AW58" s="135">
        <v>0</v>
      </c>
      <c r="AX58" s="135">
        <v>0</v>
      </c>
      <c r="AY58" s="135">
        <v>127</v>
      </c>
      <c r="AZ58" s="135">
        <v>1</v>
      </c>
      <c r="BB58" s="135" t="s">
        <v>652</v>
      </c>
      <c r="BC58" s="135">
        <v>31954020</v>
      </c>
      <c r="BD58" s="135">
        <v>136</v>
      </c>
      <c r="BE58" s="135">
        <v>17</v>
      </c>
      <c r="BF58" s="135">
        <v>560</v>
      </c>
      <c r="BG58" s="135">
        <v>1</v>
      </c>
      <c r="BH58" t="s">
        <v>652</v>
      </c>
      <c r="BI58" s="135">
        <v>0</v>
      </c>
      <c r="BJ58" s="135">
        <v>0</v>
      </c>
      <c r="BK58" s="135">
        <v>0</v>
      </c>
      <c r="BL58" s="135">
        <v>46</v>
      </c>
      <c r="BM58" s="135">
        <v>1</v>
      </c>
      <c r="BN58" s="135"/>
      <c r="BP58" s="149"/>
      <c r="BQ58" s="149"/>
      <c r="BR58" s="149"/>
    </row>
    <row r="59" spans="1:70" x14ac:dyDescent="0.25">
      <c r="B59" s="118" t="s">
        <v>359</v>
      </c>
      <c r="C59" s="121">
        <v>42222</v>
      </c>
      <c r="D59" s="118">
        <v>26117.47</v>
      </c>
      <c r="E59" s="135">
        <v>1</v>
      </c>
      <c r="G59" s="135" t="s">
        <v>59</v>
      </c>
      <c r="H59" s="135">
        <v>13304.328516719999</v>
      </c>
      <c r="I59" s="103"/>
      <c r="M59"/>
      <c r="O59" s="135" t="s">
        <v>59</v>
      </c>
      <c r="P59" s="135">
        <v>13681.60793581</v>
      </c>
      <c r="Z59" s="135" t="s">
        <v>649</v>
      </c>
      <c r="AA59" s="135">
        <v>0</v>
      </c>
      <c r="AB59" s="135">
        <v>0</v>
      </c>
      <c r="AC59" s="135">
        <v>0</v>
      </c>
      <c r="AD59" s="135">
        <v>0</v>
      </c>
      <c r="AE59" s="135">
        <v>1</v>
      </c>
      <c r="AF59" s="135"/>
      <c r="AG59" s="135" t="s">
        <v>654</v>
      </c>
      <c r="AH59" s="135">
        <v>0</v>
      </c>
      <c r="AI59" s="135">
        <v>0</v>
      </c>
      <c r="AJ59" s="135">
        <v>0</v>
      </c>
      <c r="AK59" s="135">
        <v>48</v>
      </c>
      <c r="AL59" s="135">
        <v>1</v>
      </c>
      <c r="AN59" s="135" t="s">
        <v>649</v>
      </c>
      <c r="AO59" s="135">
        <v>0</v>
      </c>
      <c r="AP59" s="135">
        <v>0</v>
      </c>
      <c r="AQ59" s="135">
        <v>0</v>
      </c>
      <c r="AR59" s="135">
        <v>0</v>
      </c>
      <c r="AS59" s="135">
        <v>1</v>
      </c>
      <c r="AU59" s="135" t="s">
        <v>649</v>
      </c>
      <c r="AV59" s="135">
        <v>0</v>
      </c>
      <c r="AW59" s="135">
        <v>0</v>
      </c>
      <c r="AX59" s="135">
        <v>0</v>
      </c>
      <c r="AY59" s="135">
        <v>0</v>
      </c>
      <c r="AZ59" s="135">
        <v>1</v>
      </c>
      <c r="BB59" s="135" t="s">
        <v>653</v>
      </c>
      <c r="BC59" s="135">
        <v>25946049.991</v>
      </c>
      <c r="BD59" s="135">
        <v>162</v>
      </c>
      <c r="BE59" s="135">
        <v>14</v>
      </c>
      <c r="BF59" s="135">
        <v>1998</v>
      </c>
      <c r="BG59" s="135">
        <v>1</v>
      </c>
      <c r="BH59" t="s">
        <v>653</v>
      </c>
      <c r="BI59" s="135">
        <v>162000</v>
      </c>
      <c r="BJ59" s="135">
        <v>1</v>
      </c>
      <c r="BK59" s="135">
        <v>1</v>
      </c>
      <c r="BL59" s="135">
        <v>96</v>
      </c>
      <c r="BM59" s="135">
        <v>1</v>
      </c>
      <c r="BN59" s="135"/>
      <c r="BO59" s="102" t="s">
        <v>441</v>
      </c>
      <c r="BP59" s="150" t="s">
        <v>521</v>
      </c>
      <c r="BQ59" s="150" t="s">
        <v>628</v>
      </c>
      <c r="BR59" s="150" t="s">
        <v>629</v>
      </c>
    </row>
    <row r="60" spans="1:70" x14ac:dyDescent="0.25">
      <c r="B60" s="118" t="s">
        <v>366</v>
      </c>
      <c r="C60" s="121">
        <v>43125</v>
      </c>
      <c r="D60" s="118">
        <v>15343.72</v>
      </c>
      <c r="E60" s="135">
        <v>1</v>
      </c>
      <c r="G60" s="135" t="s">
        <v>52</v>
      </c>
      <c r="H60" s="135">
        <v>14625.18680302</v>
      </c>
      <c r="I60" s="103"/>
      <c r="M60"/>
      <c r="O60" s="135" t="s">
        <v>52</v>
      </c>
      <c r="P60" s="135">
        <v>14974.72069097</v>
      </c>
      <c r="S60" s="136"/>
      <c r="T60" s="144"/>
      <c r="U60" s="144"/>
      <c r="V60" s="144"/>
      <c r="W60" s="144"/>
      <c r="X60" s="144"/>
      <c r="Z60" s="135" t="s">
        <v>650</v>
      </c>
      <c r="AA60" s="135">
        <v>2618600</v>
      </c>
      <c r="AB60" s="135">
        <v>96</v>
      </c>
      <c r="AC60" s="135">
        <v>32</v>
      </c>
      <c r="AD60" s="135">
        <v>1375</v>
      </c>
      <c r="AE60" s="135">
        <v>1</v>
      </c>
      <c r="AF60" s="135"/>
      <c r="AG60" s="135" t="s">
        <v>657</v>
      </c>
      <c r="AH60" s="135">
        <v>0</v>
      </c>
      <c r="AI60" s="135">
        <v>0</v>
      </c>
      <c r="AJ60" s="135">
        <v>0</v>
      </c>
      <c r="AK60" s="135">
        <v>0</v>
      </c>
      <c r="AL60" s="135">
        <v>1</v>
      </c>
      <c r="AN60" s="135" t="s">
        <v>650</v>
      </c>
      <c r="AO60" s="135">
        <v>2610910</v>
      </c>
      <c r="AP60" s="135">
        <v>81</v>
      </c>
      <c r="AQ60" s="135">
        <v>20</v>
      </c>
      <c r="AR60" s="135">
        <v>1021</v>
      </c>
      <c r="AS60" s="135">
        <v>1</v>
      </c>
      <c r="AU60" s="135" t="s">
        <v>650</v>
      </c>
      <c r="AV60" s="135">
        <v>453870</v>
      </c>
      <c r="AW60" s="135">
        <v>15</v>
      </c>
      <c r="AX60" s="135">
        <v>5</v>
      </c>
      <c r="AY60" s="135">
        <v>50</v>
      </c>
      <c r="AZ60" s="135">
        <v>1</v>
      </c>
      <c r="BB60" s="135" t="s">
        <v>654</v>
      </c>
      <c r="BC60" s="135">
        <v>28148620.550000001</v>
      </c>
      <c r="BD60" s="135">
        <v>269</v>
      </c>
      <c r="BE60" s="135">
        <v>41</v>
      </c>
      <c r="BF60" s="135">
        <v>1859</v>
      </c>
      <c r="BG60" s="135">
        <v>1</v>
      </c>
      <c r="BH60" t="s">
        <v>654</v>
      </c>
      <c r="BI60" s="135">
        <v>0</v>
      </c>
      <c r="BJ60" s="135">
        <v>0</v>
      </c>
      <c r="BK60" s="135">
        <v>0</v>
      </c>
      <c r="BL60" s="135">
        <v>102</v>
      </c>
      <c r="BM60" s="135">
        <v>1</v>
      </c>
      <c r="BN60" s="135"/>
      <c r="BP60" s="149"/>
      <c r="BQ60" s="149"/>
      <c r="BR60" s="149"/>
    </row>
    <row r="61" spans="1:70" x14ac:dyDescent="0.25">
      <c r="A61" s="27"/>
      <c r="B61" s="118" t="s">
        <v>367</v>
      </c>
      <c r="C61" s="121">
        <v>43125</v>
      </c>
      <c r="D61" s="118">
        <v>18705.11</v>
      </c>
      <c r="E61" s="135">
        <v>1</v>
      </c>
      <c r="F61" s="12"/>
      <c r="G61" s="135" t="s">
        <v>533</v>
      </c>
      <c r="H61" s="135">
        <v>20781.49469865</v>
      </c>
      <c r="I61" s="103"/>
      <c r="M61"/>
      <c r="O61" s="135" t="s">
        <v>533</v>
      </c>
      <c r="P61" s="135">
        <v>21367.751490530001</v>
      </c>
      <c r="S61" s="135"/>
      <c r="T61" s="145"/>
      <c r="U61" s="145"/>
      <c r="V61" s="145"/>
      <c r="W61" s="145"/>
      <c r="X61" s="145"/>
      <c r="Z61" s="135" t="s">
        <v>651</v>
      </c>
      <c r="AA61" s="135">
        <v>0</v>
      </c>
      <c r="AB61" s="135">
        <v>0</v>
      </c>
      <c r="AC61" s="135">
        <v>0</v>
      </c>
      <c r="AD61" s="135">
        <v>100</v>
      </c>
      <c r="AE61" s="135">
        <v>1</v>
      </c>
      <c r="AF61" s="135"/>
      <c r="AG61" s="135" t="s">
        <v>658</v>
      </c>
      <c r="AH61" s="135">
        <v>1536350</v>
      </c>
      <c r="AI61" s="135">
        <v>8</v>
      </c>
      <c r="AJ61" s="135">
        <v>3</v>
      </c>
      <c r="AK61" s="135">
        <v>109</v>
      </c>
      <c r="AL61" s="135">
        <v>1</v>
      </c>
      <c r="AN61" s="135" t="s">
        <v>651</v>
      </c>
      <c r="AO61" s="135">
        <v>595450</v>
      </c>
      <c r="AP61" s="135">
        <v>2</v>
      </c>
      <c r="AQ61" s="135">
        <v>2</v>
      </c>
      <c r="AR61" s="135">
        <v>73</v>
      </c>
      <c r="AS61" s="135">
        <v>1</v>
      </c>
      <c r="AU61" s="135" t="s">
        <v>651</v>
      </c>
      <c r="AV61" s="135">
        <v>0</v>
      </c>
      <c r="AW61" s="135">
        <v>0</v>
      </c>
      <c r="AX61" s="135">
        <v>0</v>
      </c>
      <c r="AY61" s="135">
        <v>5</v>
      </c>
      <c r="AZ61" s="135">
        <v>1</v>
      </c>
      <c r="BB61" s="135" t="s">
        <v>656</v>
      </c>
      <c r="BC61" s="135">
        <v>0</v>
      </c>
      <c r="BD61" s="135">
        <v>0</v>
      </c>
      <c r="BE61" s="135">
        <v>0</v>
      </c>
      <c r="BF61" s="135">
        <v>0</v>
      </c>
      <c r="BG61" s="135">
        <v>1</v>
      </c>
      <c r="BH61" t="s">
        <v>656</v>
      </c>
      <c r="BI61" s="135">
        <v>0</v>
      </c>
      <c r="BJ61" s="135">
        <v>0</v>
      </c>
      <c r="BK61" s="135">
        <v>0</v>
      </c>
      <c r="BL61" s="135">
        <v>0</v>
      </c>
      <c r="BM61" s="135">
        <v>1</v>
      </c>
      <c r="BN61" s="135"/>
    </row>
    <row r="62" spans="1:70" x14ac:dyDescent="0.25">
      <c r="A62" s="12"/>
      <c r="B62" s="118" t="s">
        <v>585</v>
      </c>
      <c r="C62" s="121">
        <v>44467</v>
      </c>
      <c r="D62" s="118">
        <v>22652.05</v>
      </c>
      <c r="E62" s="135">
        <v>1</v>
      </c>
      <c r="F62" s="12"/>
      <c r="G62" s="135" t="s">
        <v>534</v>
      </c>
      <c r="H62" s="135">
        <v>21610.371301840001</v>
      </c>
      <c r="I62" s="103"/>
      <c r="M62"/>
      <c r="O62" s="135" t="s">
        <v>534</v>
      </c>
      <c r="P62" s="135">
        <v>22123.058975209999</v>
      </c>
      <c r="S62" s="135"/>
      <c r="T62" s="145"/>
      <c r="U62" s="145"/>
      <c r="V62" s="145"/>
      <c r="W62" s="145"/>
      <c r="X62" s="145"/>
      <c r="Z62" s="135" t="s">
        <v>652</v>
      </c>
      <c r="AA62" s="135">
        <v>34572949.850000001</v>
      </c>
      <c r="AB62" s="135">
        <v>215</v>
      </c>
      <c r="AC62" s="135">
        <v>24</v>
      </c>
      <c r="AD62" s="135">
        <v>2837</v>
      </c>
      <c r="AE62" s="135">
        <v>1</v>
      </c>
      <c r="AF62" s="135"/>
      <c r="AG62" s="135" t="s">
        <v>659</v>
      </c>
      <c r="AH62" s="135">
        <v>0</v>
      </c>
      <c r="AI62" s="135">
        <v>0</v>
      </c>
      <c r="AJ62" s="135">
        <v>0</v>
      </c>
      <c r="AK62" s="135">
        <v>61</v>
      </c>
      <c r="AL62" s="135">
        <v>1</v>
      </c>
      <c r="AN62" s="135" t="s">
        <v>652</v>
      </c>
      <c r="AO62" s="135">
        <v>10089425</v>
      </c>
      <c r="AP62" s="135">
        <v>58</v>
      </c>
      <c r="AQ62" s="135">
        <v>5</v>
      </c>
      <c r="AR62" s="135">
        <v>3164</v>
      </c>
      <c r="AS62" s="135">
        <v>1</v>
      </c>
      <c r="AU62" s="135" t="s">
        <v>652</v>
      </c>
      <c r="AV62" s="135">
        <v>0</v>
      </c>
      <c r="AW62" s="135">
        <v>0</v>
      </c>
      <c r="AX62" s="135">
        <v>0</v>
      </c>
      <c r="AY62" s="135">
        <v>152</v>
      </c>
      <c r="AZ62" s="135">
        <v>1</v>
      </c>
      <c r="BB62" s="135" t="s">
        <v>657</v>
      </c>
      <c r="BC62" s="135">
        <v>0</v>
      </c>
      <c r="BD62" s="135">
        <v>0</v>
      </c>
      <c r="BE62" s="135">
        <v>0</v>
      </c>
      <c r="BF62" s="135">
        <v>0</v>
      </c>
      <c r="BG62" s="135">
        <v>1</v>
      </c>
      <c r="BH62" t="s">
        <v>657</v>
      </c>
      <c r="BI62" s="135">
        <v>0</v>
      </c>
      <c r="BJ62" s="135">
        <v>0</v>
      </c>
      <c r="BK62" s="135">
        <v>0</v>
      </c>
      <c r="BL62" s="135">
        <v>0</v>
      </c>
      <c r="BM62" s="135">
        <v>1</v>
      </c>
      <c r="BN62" s="135"/>
      <c r="BO62" s="102" t="s">
        <v>456</v>
      </c>
      <c r="BP62" s="150" t="s">
        <v>521</v>
      </c>
      <c r="BQ62" s="150" t="s">
        <v>628</v>
      </c>
      <c r="BR62" s="150" t="s">
        <v>629</v>
      </c>
    </row>
    <row r="63" spans="1:70" x14ac:dyDescent="0.25">
      <c r="A63" s="12"/>
      <c r="B63" s="118" t="s">
        <v>592</v>
      </c>
      <c r="C63" s="121">
        <v>44567</v>
      </c>
      <c r="D63" s="118">
        <v>8725.5499999999993</v>
      </c>
      <c r="E63" s="135">
        <v>1</v>
      </c>
      <c r="F63" s="12"/>
      <c r="G63" s="135" t="s">
        <v>288</v>
      </c>
      <c r="H63" s="135">
        <v>5624.0417581900001</v>
      </c>
      <c r="I63" s="103"/>
      <c r="M63"/>
      <c r="O63" s="135" t="s">
        <v>288</v>
      </c>
      <c r="P63" s="135">
        <v>5504.5629605900003</v>
      </c>
      <c r="R63" s="101" t="s">
        <v>422</v>
      </c>
      <c r="S63" s="135"/>
      <c r="T63" s="145"/>
      <c r="U63" s="145"/>
      <c r="V63" s="145"/>
      <c r="W63" s="145"/>
      <c r="X63" s="145"/>
      <c r="Z63" s="135" t="s">
        <v>653</v>
      </c>
      <c r="AA63" s="135">
        <v>5327000</v>
      </c>
      <c r="AB63" s="135">
        <v>31</v>
      </c>
      <c r="AC63" s="135">
        <v>2</v>
      </c>
      <c r="AD63" s="135">
        <v>456</v>
      </c>
      <c r="AE63" s="135">
        <v>1</v>
      </c>
      <c r="AF63" s="135"/>
      <c r="AG63" s="135" t="s">
        <v>660</v>
      </c>
      <c r="AH63" s="135">
        <v>986500</v>
      </c>
      <c r="AI63" s="135">
        <v>4</v>
      </c>
      <c r="AJ63" s="135">
        <v>2</v>
      </c>
      <c r="AK63" s="135">
        <v>792</v>
      </c>
      <c r="AL63" s="135">
        <v>1</v>
      </c>
      <c r="AN63" s="135" t="s">
        <v>653</v>
      </c>
      <c r="AO63" s="135">
        <v>1246020</v>
      </c>
      <c r="AP63" s="135">
        <v>7</v>
      </c>
      <c r="AQ63" s="135">
        <v>3</v>
      </c>
      <c r="AR63" s="135">
        <v>617</v>
      </c>
      <c r="AS63" s="135">
        <v>1</v>
      </c>
      <c r="AU63" s="135" t="s">
        <v>653</v>
      </c>
      <c r="AV63" s="135">
        <v>353180</v>
      </c>
      <c r="AW63" s="135">
        <v>2</v>
      </c>
      <c r="AX63" s="135">
        <v>1</v>
      </c>
      <c r="AY63" s="135">
        <v>30</v>
      </c>
      <c r="AZ63" s="135">
        <v>1</v>
      </c>
      <c r="BB63" s="135" t="s">
        <v>658</v>
      </c>
      <c r="BC63" s="135">
        <v>10793473.800000001</v>
      </c>
      <c r="BD63" s="135">
        <v>61</v>
      </c>
      <c r="BE63" s="135">
        <v>14</v>
      </c>
      <c r="BF63" s="135">
        <v>1086</v>
      </c>
      <c r="BG63" s="135">
        <v>1</v>
      </c>
      <c r="BH63" t="s">
        <v>658</v>
      </c>
      <c r="BI63" s="135">
        <v>0</v>
      </c>
      <c r="BJ63" s="135">
        <v>0</v>
      </c>
      <c r="BK63" s="135">
        <v>0</v>
      </c>
      <c r="BL63" s="135">
        <v>52</v>
      </c>
      <c r="BM63" s="135">
        <v>1</v>
      </c>
      <c r="BN63" s="135"/>
      <c r="BO63" s="143"/>
      <c r="BP63" s="149"/>
      <c r="BQ63" s="149"/>
      <c r="BR63" s="149"/>
    </row>
    <row r="64" spans="1:70" x14ac:dyDescent="0.25">
      <c r="A64" s="12"/>
      <c r="B64" s="118" t="s">
        <v>593</v>
      </c>
      <c r="C64" s="121">
        <v>44567</v>
      </c>
      <c r="D64" s="118">
        <v>3326</v>
      </c>
      <c r="E64" s="135">
        <v>1</v>
      </c>
      <c r="F64" s="12"/>
      <c r="G64" s="135" t="s">
        <v>78</v>
      </c>
      <c r="H64" s="135">
        <v>40775.501024860001</v>
      </c>
      <c r="I64" s="103"/>
      <c r="J64" s="3"/>
      <c r="M64"/>
      <c r="O64" s="135" t="s">
        <v>78</v>
      </c>
      <c r="P64" s="135">
        <v>39844.688715149998</v>
      </c>
      <c r="S64" s="135"/>
      <c r="T64" s="145"/>
      <c r="U64" s="145"/>
      <c r="V64" s="145"/>
      <c r="W64" s="145"/>
      <c r="X64" s="145"/>
      <c r="Z64" s="135" t="s">
        <v>654</v>
      </c>
      <c r="AA64" s="135">
        <v>14552649.9</v>
      </c>
      <c r="AB64" s="135">
        <v>151</v>
      </c>
      <c r="AC64" s="135">
        <v>6</v>
      </c>
      <c r="AD64" s="135">
        <v>1008</v>
      </c>
      <c r="AE64" s="135">
        <v>1</v>
      </c>
      <c r="AF64" s="135"/>
      <c r="AG64" s="135" t="s">
        <v>661</v>
      </c>
      <c r="AH64" s="135">
        <v>545443441.30999994</v>
      </c>
      <c r="AI64" s="135">
        <v>1177</v>
      </c>
      <c r="AJ64" s="135">
        <v>252</v>
      </c>
      <c r="AK64" s="135">
        <v>12575</v>
      </c>
      <c r="AL64" s="135">
        <v>1</v>
      </c>
      <c r="AN64" s="135" t="s">
        <v>654</v>
      </c>
      <c r="AO64" s="135">
        <v>2204380</v>
      </c>
      <c r="AP64" s="135">
        <v>21</v>
      </c>
      <c r="AQ64" s="135">
        <v>6</v>
      </c>
      <c r="AR64" s="135">
        <v>1228</v>
      </c>
      <c r="AS64" s="135">
        <v>1</v>
      </c>
      <c r="AU64" s="135" t="s">
        <v>654</v>
      </c>
      <c r="AV64" s="135">
        <v>207660</v>
      </c>
      <c r="AW64" s="135">
        <v>2</v>
      </c>
      <c r="AX64" s="135">
        <v>1</v>
      </c>
      <c r="AY64" s="135">
        <v>55</v>
      </c>
      <c r="AZ64" s="135">
        <v>1</v>
      </c>
      <c r="BB64" s="135" t="s">
        <v>659</v>
      </c>
      <c r="BC64" s="135">
        <v>34321815</v>
      </c>
      <c r="BD64" s="135">
        <v>295</v>
      </c>
      <c r="BE64" s="135">
        <v>59</v>
      </c>
      <c r="BF64" s="135">
        <v>3627</v>
      </c>
      <c r="BG64" s="135">
        <v>1</v>
      </c>
      <c r="BH64" t="s">
        <v>659</v>
      </c>
      <c r="BI64" s="135">
        <v>122500</v>
      </c>
      <c r="BJ64" s="135">
        <v>1</v>
      </c>
      <c r="BK64" s="135">
        <v>1</v>
      </c>
      <c r="BL64" s="135">
        <v>228</v>
      </c>
      <c r="BM64" s="135">
        <v>1</v>
      </c>
      <c r="BN64" s="135"/>
    </row>
    <row r="65" spans="1:70" x14ac:dyDescent="0.25">
      <c r="A65" s="12"/>
      <c r="B65" s="118" t="s">
        <v>617</v>
      </c>
      <c r="C65" s="121">
        <v>44700</v>
      </c>
      <c r="D65" s="118">
        <v>2700</v>
      </c>
      <c r="E65" s="135">
        <v>1</v>
      </c>
      <c r="F65" s="12"/>
      <c r="G65" s="135" t="s">
        <v>293</v>
      </c>
      <c r="H65" s="135">
        <v>8928.9882358800005</v>
      </c>
      <c r="I65" s="103"/>
      <c r="J65" s="3"/>
      <c r="M65"/>
      <c r="O65" s="135" t="s">
        <v>293</v>
      </c>
      <c r="P65" s="135">
        <v>8814.8230401300007</v>
      </c>
      <c r="S65" s="135"/>
      <c r="T65" s="145"/>
      <c r="U65" s="145"/>
      <c r="V65" s="145"/>
      <c r="W65" s="145"/>
      <c r="X65" s="145"/>
      <c r="Z65" s="135" t="s">
        <v>655</v>
      </c>
      <c r="AA65" s="135">
        <v>0</v>
      </c>
      <c r="AB65" s="135">
        <v>0</v>
      </c>
      <c r="AC65" s="135">
        <v>0</v>
      </c>
      <c r="AD65" s="135">
        <v>0</v>
      </c>
      <c r="AE65" s="135">
        <v>1</v>
      </c>
      <c r="AF65" s="135"/>
      <c r="AG65" s="135" t="s">
        <v>662</v>
      </c>
      <c r="AH65" s="135">
        <v>52269800.100000001</v>
      </c>
      <c r="AI65" s="135">
        <v>51</v>
      </c>
      <c r="AJ65" s="135">
        <v>6</v>
      </c>
      <c r="AK65" s="135">
        <v>2155</v>
      </c>
      <c r="AL65" s="135">
        <v>1</v>
      </c>
      <c r="AN65" s="135" t="s">
        <v>655</v>
      </c>
      <c r="AO65" s="135">
        <v>0</v>
      </c>
      <c r="AP65" s="135">
        <v>0</v>
      </c>
      <c r="AQ65" s="135">
        <v>0</v>
      </c>
      <c r="AR65" s="135">
        <v>0</v>
      </c>
      <c r="AS65" s="135">
        <v>1</v>
      </c>
      <c r="AU65" s="135" t="s">
        <v>655</v>
      </c>
      <c r="AV65" s="135">
        <v>0</v>
      </c>
      <c r="AW65" s="135">
        <v>0</v>
      </c>
      <c r="AX65" s="135">
        <v>0</v>
      </c>
      <c r="AY65" s="135">
        <v>0</v>
      </c>
      <c r="AZ65" s="135">
        <v>1</v>
      </c>
      <c r="BB65" s="135" t="s">
        <v>660</v>
      </c>
      <c r="BC65" s="135">
        <v>130414560.875</v>
      </c>
      <c r="BD65" s="135">
        <v>533</v>
      </c>
      <c r="BE65" s="135">
        <v>136</v>
      </c>
      <c r="BF65" s="135">
        <v>1513</v>
      </c>
      <c r="BG65" s="135">
        <v>1</v>
      </c>
      <c r="BH65" t="s">
        <v>660</v>
      </c>
      <c r="BI65" s="135">
        <v>13870100</v>
      </c>
      <c r="BJ65" s="135">
        <v>54</v>
      </c>
      <c r="BK65" s="135">
        <v>23</v>
      </c>
      <c r="BL65" s="135">
        <v>185</v>
      </c>
      <c r="BM65" s="135">
        <v>1</v>
      </c>
      <c r="BN65" s="135"/>
      <c r="BO65" s="102" t="s">
        <v>442</v>
      </c>
      <c r="BP65" s="150" t="s">
        <v>521</v>
      </c>
      <c r="BQ65" s="150" t="s">
        <v>628</v>
      </c>
      <c r="BR65" s="150" t="s">
        <v>629</v>
      </c>
    </row>
    <row r="66" spans="1:70" x14ac:dyDescent="0.25">
      <c r="A66" s="52"/>
      <c r="B66" s="118" t="s">
        <v>602</v>
      </c>
      <c r="C66" s="121">
        <v>44673</v>
      </c>
      <c r="D66" s="118">
        <v>36436.82</v>
      </c>
      <c r="E66" s="135">
        <v>1</v>
      </c>
      <c r="F66" s="133"/>
      <c r="G66" s="135" t="s">
        <v>535</v>
      </c>
      <c r="H66" s="135">
        <v>6874.2167650299998</v>
      </c>
      <c r="I66" s="103"/>
      <c r="J66" s="3"/>
      <c r="M66"/>
      <c r="O66" s="135" t="s">
        <v>535</v>
      </c>
      <c r="P66" s="135">
        <v>6875.0777242499998</v>
      </c>
      <c r="S66" s="135"/>
      <c r="T66" s="145"/>
      <c r="U66" s="145"/>
      <c r="V66" s="145"/>
      <c r="W66" s="145"/>
      <c r="X66" s="145"/>
      <c r="Z66" s="135" t="s">
        <v>656</v>
      </c>
      <c r="AA66" s="135">
        <v>0</v>
      </c>
      <c r="AB66" s="135">
        <v>0</v>
      </c>
      <c r="AC66" s="135">
        <v>0</v>
      </c>
      <c r="AD66" s="135">
        <v>0</v>
      </c>
      <c r="AE66" s="135">
        <v>1</v>
      </c>
      <c r="AF66" s="135"/>
      <c r="AG66" s="135" t="s">
        <v>663</v>
      </c>
      <c r="AH66" s="135">
        <v>0</v>
      </c>
      <c r="AI66" s="135">
        <v>0</v>
      </c>
      <c r="AJ66" s="135">
        <v>0</v>
      </c>
      <c r="AK66" s="135">
        <v>147</v>
      </c>
      <c r="AL66" s="135">
        <v>1</v>
      </c>
      <c r="AN66" s="135" t="s">
        <v>656</v>
      </c>
      <c r="AO66" s="135">
        <v>0</v>
      </c>
      <c r="AP66" s="135">
        <v>0</v>
      </c>
      <c r="AQ66" s="135">
        <v>0</v>
      </c>
      <c r="AR66" s="135">
        <v>0</v>
      </c>
      <c r="AS66" s="135">
        <v>1</v>
      </c>
      <c r="AU66" s="135" t="s">
        <v>656</v>
      </c>
      <c r="AV66" s="135">
        <v>0</v>
      </c>
      <c r="AW66" s="135">
        <v>0</v>
      </c>
      <c r="AX66" s="135">
        <v>0</v>
      </c>
      <c r="AY66" s="135">
        <v>0</v>
      </c>
      <c r="AZ66" s="135">
        <v>1</v>
      </c>
      <c r="BB66" s="135" t="s">
        <v>661</v>
      </c>
      <c r="BC66" s="135">
        <v>11898803498.25</v>
      </c>
      <c r="BD66" s="135">
        <v>27074</v>
      </c>
      <c r="BE66" s="135">
        <v>3386</v>
      </c>
      <c r="BF66" s="135">
        <v>187130</v>
      </c>
      <c r="BG66" s="135">
        <v>1</v>
      </c>
      <c r="BH66" t="s">
        <v>661</v>
      </c>
      <c r="BI66" s="135">
        <v>818598975.62</v>
      </c>
      <c r="BJ66" s="135">
        <v>1770</v>
      </c>
      <c r="BK66" s="135">
        <v>201</v>
      </c>
      <c r="BL66" s="135">
        <v>10349</v>
      </c>
      <c r="BM66" s="135">
        <v>1</v>
      </c>
      <c r="BN66" s="135"/>
      <c r="BP66" s="149"/>
      <c r="BQ66" s="149"/>
      <c r="BR66" s="149"/>
    </row>
    <row r="67" spans="1:70" x14ac:dyDescent="0.25">
      <c r="A67" s="52"/>
      <c r="B67" s="118" t="s">
        <v>613</v>
      </c>
      <c r="C67" s="121">
        <v>44816</v>
      </c>
      <c r="D67" s="118">
        <v>1882.61</v>
      </c>
      <c r="E67" s="135">
        <v>1</v>
      </c>
      <c r="F67" s="131"/>
      <c r="G67" s="135" t="s">
        <v>536</v>
      </c>
      <c r="H67" s="135">
        <v>7850.5970014300001</v>
      </c>
      <c r="I67" s="103"/>
      <c r="J67" s="3"/>
      <c r="M67"/>
      <c r="O67" s="135" t="s">
        <v>536</v>
      </c>
      <c r="P67" s="135">
        <v>7861.3350147700003</v>
      </c>
      <c r="S67" s="135"/>
      <c r="T67" s="145"/>
      <c r="U67" s="145"/>
      <c r="V67" s="145"/>
      <c r="W67" s="145"/>
      <c r="X67" s="145"/>
      <c r="Z67" s="135" t="s">
        <v>657</v>
      </c>
      <c r="AA67" s="135">
        <v>0</v>
      </c>
      <c r="AB67" s="135">
        <v>0</v>
      </c>
      <c r="AC67" s="135">
        <v>0</v>
      </c>
      <c r="AD67" s="135">
        <v>0</v>
      </c>
      <c r="AE67" s="135">
        <v>1</v>
      </c>
      <c r="AF67" s="135"/>
      <c r="AG67" s="135" t="s">
        <v>664</v>
      </c>
      <c r="AH67" s="135">
        <v>0</v>
      </c>
      <c r="AI67" s="135">
        <v>0</v>
      </c>
      <c r="AJ67" s="135">
        <v>0</v>
      </c>
      <c r="AK67" s="135">
        <v>1</v>
      </c>
      <c r="AL67" s="135">
        <v>1</v>
      </c>
      <c r="AN67" s="135" t="s">
        <v>657</v>
      </c>
      <c r="AO67" s="135">
        <v>0</v>
      </c>
      <c r="AP67" s="135">
        <v>0</v>
      </c>
      <c r="AQ67" s="135">
        <v>0</v>
      </c>
      <c r="AR67" s="135">
        <v>0</v>
      </c>
      <c r="AS67" s="135">
        <v>1</v>
      </c>
      <c r="AU67" s="135" t="s">
        <v>657</v>
      </c>
      <c r="AV67" s="135">
        <v>0</v>
      </c>
      <c r="AW67" s="135">
        <v>0</v>
      </c>
      <c r="AX67" s="135">
        <v>0</v>
      </c>
      <c r="AY67" s="135">
        <v>0</v>
      </c>
      <c r="AZ67" s="135">
        <v>1</v>
      </c>
      <c r="BB67" s="135" t="s">
        <v>662</v>
      </c>
      <c r="BC67" s="135">
        <v>1903500790.29</v>
      </c>
      <c r="BD67" s="135">
        <v>2130</v>
      </c>
      <c r="BE67" s="135">
        <v>191</v>
      </c>
      <c r="BF67" s="135">
        <v>10891</v>
      </c>
      <c r="BG67" s="135">
        <v>1</v>
      </c>
      <c r="BH67" t="s">
        <v>662</v>
      </c>
      <c r="BI67" s="135">
        <v>121436659.31</v>
      </c>
      <c r="BJ67" s="135">
        <v>131</v>
      </c>
      <c r="BK67" s="135">
        <v>6</v>
      </c>
      <c r="BL67" s="135">
        <v>624</v>
      </c>
      <c r="BM67" s="135">
        <v>1</v>
      </c>
      <c r="BN67" s="135"/>
    </row>
    <row r="68" spans="1:70" x14ac:dyDescent="0.25">
      <c r="A68" s="52"/>
      <c r="B68" s="118" t="s">
        <v>377</v>
      </c>
      <c r="C68" s="121">
        <v>38006</v>
      </c>
      <c r="D68" s="118">
        <v>106.83</v>
      </c>
      <c r="E68" s="135">
        <v>1</v>
      </c>
      <c r="F68" s="131"/>
      <c r="G68" s="135" t="s">
        <v>537</v>
      </c>
      <c r="H68" s="135">
        <v>5533.41073848</v>
      </c>
      <c r="I68" s="103"/>
      <c r="J68" s="3"/>
      <c r="M68"/>
      <c r="O68" s="135" t="s">
        <v>537</v>
      </c>
      <c r="P68" s="135">
        <v>5626.7679181200001</v>
      </c>
      <c r="S68" s="135"/>
      <c r="T68" s="145"/>
      <c r="U68" s="145"/>
      <c r="V68" s="145"/>
      <c r="W68" s="145"/>
      <c r="X68" s="145"/>
      <c r="Z68" s="135" t="s">
        <v>658</v>
      </c>
      <c r="AA68" s="135">
        <v>26649225.050000001</v>
      </c>
      <c r="AB68" s="135">
        <v>133</v>
      </c>
      <c r="AC68" s="135">
        <v>23</v>
      </c>
      <c r="AD68" s="135">
        <v>2132</v>
      </c>
      <c r="AE68" s="135">
        <v>1</v>
      </c>
      <c r="AF68" s="135"/>
      <c r="AG68" s="135" t="s">
        <v>665</v>
      </c>
      <c r="AH68" s="135">
        <v>223237.5</v>
      </c>
      <c r="AI68" s="135">
        <v>3</v>
      </c>
      <c r="AJ68" s="135">
        <v>1</v>
      </c>
      <c r="AK68" s="135">
        <v>164</v>
      </c>
      <c r="AL68" s="135">
        <v>1</v>
      </c>
      <c r="AN68" s="135" t="s">
        <v>658</v>
      </c>
      <c r="AO68" s="135">
        <v>4344550</v>
      </c>
      <c r="AP68" s="135">
        <v>21</v>
      </c>
      <c r="AQ68" s="135">
        <v>12</v>
      </c>
      <c r="AR68" s="135">
        <v>2142</v>
      </c>
      <c r="AS68" s="135">
        <v>1</v>
      </c>
      <c r="AU68" s="135" t="s">
        <v>658</v>
      </c>
      <c r="AV68" s="135">
        <v>413450</v>
      </c>
      <c r="AW68" s="135">
        <v>2</v>
      </c>
      <c r="AX68" s="135">
        <v>1</v>
      </c>
      <c r="AY68" s="135">
        <v>103</v>
      </c>
      <c r="AZ68" s="135">
        <v>1</v>
      </c>
      <c r="BB68" s="135" t="s">
        <v>663</v>
      </c>
      <c r="BC68" s="135">
        <v>53739699.969999999</v>
      </c>
      <c r="BD68" s="135">
        <v>70</v>
      </c>
      <c r="BE68" s="135">
        <v>12</v>
      </c>
      <c r="BF68" s="135">
        <v>490</v>
      </c>
      <c r="BG68" s="135">
        <v>1</v>
      </c>
      <c r="BH68" t="s">
        <v>663</v>
      </c>
      <c r="BI68" s="135">
        <v>0</v>
      </c>
      <c r="BJ68" s="135">
        <v>0</v>
      </c>
      <c r="BK68" s="135">
        <v>0</v>
      </c>
      <c r="BL68" s="135">
        <v>27</v>
      </c>
      <c r="BM68" s="135">
        <v>1</v>
      </c>
      <c r="BN68" s="135"/>
      <c r="BO68" s="102" t="s">
        <v>443</v>
      </c>
      <c r="BP68" s="150" t="s">
        <v>521</v>
      </c>
      <c r="BQ68" s="150" t="s">
        <v>628</v>
      </c>
      <c r="BR68" s="150" t="s">
        <v>629</v>
      </c>
    </row>
    <row r="69" spans="1:70" x14ac:dyDescent="0.25">
      <c r="A69" s="52"/>
      <c r="B69" s="118" t="s">
        <v>385</v>
      </c>
      <c r="C69" s="121">
        <v>38713</v>
      </c>
      <c r="D69" s="118">
        <v>137.76</v>
      </c>
      <c r="E69" s="135">
        <v>1</v>
      </c>
      <c r="F69" s="131"/>
      <c r="G69" s="135" t="s">
        <v>305</v>
      </c>
      <c r="H69" s="135">
        <v>69.247288319999996</v>
      </c>
      <c r="I69" s="103"/>
      <c r="J69" s="3"/>
      <c r="M69"/>
      <c r="O69" s="135" t="s">
        <v>305</v>
      </c>
      <c r="P69" s="135">
        <v>69.920859340000007</v>
      </c>
      <c r="S69" s="135"/>
      <c r="T69" s="145"/>
      <c r="U69" s="145"/>
      <c r="V69" s="145"/>
      <c r="W69" s="145"/>
      <c r="X69" s="145"/>
      <c r="Z69" s="135" t="s">
        <v>659</v>
      </c>
      <c r="AA69" s="135">
        <v>27581940</v>
      </c>
      <c r="AB69" s="135">
        <v>246</v>
      </c>
      <c r="AC69" s="135">
        <v>16</v>
      </c>
      <c r="AD69" s="135">
        <v>1568</v>
      </c>
      <c r="AE69" s="135">
        <v>1</v>
      </c>
      <c r="AF69" s="135"/>
      <c r="AG69" s="135" t="s">
        <v>666</v>
      </c>
      <c r="AH69" s="135">
        <v>0</v>
      </c>
      <c r="AI69" s="135">
        <v>0</v>
      </c>
      <c r="AJ69" s="135">
        <v>0</v>
      </c>
      <c r="AK69" s="135">
        <v>251</v>
      </c>
      <c r="AL69" s="135">
        <v>1</v>
      </c>
      <c r="AN69" s="135" t="s">
        <v>659</v>
      </c>
      <c r="AO69" s="135">
        <v>2040225</v>
      </c>
      <c r="AP69" s="135">
        <v>17</v>
      </c>
      <c r="AQ69" s="135">
        <v>7</v>
      </c>
      <c r="AR69" s="135">
        <v>2232</v>
      </c>
      <c r="AS69" s="135">
        <v>1</v>
      </c>
      <c r="AU69" s="135" t="s">
        <v>659</v>
      </c>
      <c r="AV69" s="135">
        <v>239250</v>
      </c>
      <c r="AW69" s="135">
        <v>2</v>
      </c>
      <c r="AX69" s="135">
        <v>1</v>
      </c>
      <c r="AY69" s="135">
        <v>105</v>
      </c>
      <c r="AZ69" s="135">
        <v>1</v>
      </c>
      <c r="BB69" s="135" t="s">
        <v>664</v>
      </c>
      <c r="BC69" s="135">
        <v>13538700</v>
      </c>
      <c r="BD69" s="135">
        <v>23</v>
      </c>
      <c r="BE69" s="135">
        <v>12</v>
      </c>
      <c r="BF69" s="135">
        <v>135</v>
      </c>
      <c r="BG69" s="135">
        <v>1</v>
      </c>
      <c r="BH69" t="s">
        <v>664</v>
      </c>
      <c r="BI69" s="135">
        <v>0</v>
      </c>
      <c r="BJ69" s="135">
        <v>0</v>
      </c>
      <c r="BK69" s="135">
        <v>0</v>
      </c>
      <c r="BL69" s="135">
        <v>7</v>
      </c>
      <c r="BM69" s="135">
        <v>1</v>
      </c>
      <c r="BN69" s="135"/>
      <c r="BP69" s="149"/>
      <c r="BQ69" s="149"/>
      <c r="BR69" s="149"/>
    </row>
    <row r="70" spans="1:70" x14ac:dyDescent="0.25">
      <c r="A70" s="52"/>
      <c r="B70" s="118" t="s">
        <v>390</v>
      </c>
      <c r="C70" s="121">
        <v>42129</v>
      </c>
      <c r="D70" s="118">
        <v>1211.2244297899999</v>
      </c>
      <c r="E70" s="135">
        <v>1</v>
      </c>
      <c r="F70" s="12"/>
      <c r="G70" s="135" t="s">
        <v>306</v>
      </c>
      <c r="H70" s="135">
        <v>164.67785744</v>
      </c>
      <c r="I70" s="103"/>
      <c r="J70" s="3"/>
      <c r="M70"/>
      <c r="O70" s="135" t="s">
        <v>306</v>
      </c>
      <c r="P70" s="135">
        <v>157.86662387999999</v>
      </c>
      <c r="S70" s="135"/>
      <c r="T70" s="145"/>
      <c r="U70" s="145"/>
      <c r="V70" s="145"/>
      <c r="W70" s="145"/>
      <c r="X70" s="145"/>
      <c r="Z70" s="135" t="s">
        <v>660</v>
      </c>
      <c r="AA70" s="135">
        <v>584123409.85500002</v>
      </c>
      <c r="AB70" s="135">
        <v>2297</v>
      </c>
      <c r="AC70" s="135">
        <v>142</v>
      </c>
      <c r="AD70" s="135">
        <v>11819</v>
      </c>
      <c r="AE70" s="135">
        <v>1</v>
      </c>
      <c r="AF70" s="135"/>
      <c r="AG70" s="135" t="s">
        <v>667</v>
      </c>
      <c r="AH70" s="135">
        <v>411468290.19499999</v>
      </c>
      <c r="AI70" s="135">
        <v>806</v>
      </c>
      <c r="AJ70" s="135">
        <v>114</v>
      </c>
      <c r="AK70" s="135">
        <v>2788</v>
      </c>
      <c r="AL70" s="135">
        <v>1</v>
      </c>
      <c r="AN70" s="135" t="s">
        <v>660</v>
      </c>
      <c r="AO70" s="135">
        <v>112774145.795</v>
      </c>
      <c r="AP70" s="135">
        <v>477</v>
      </c>
      <c r="AQ70" s="135">
        <v>78</v>
      </c>
      <c r="AR70" s="135">
        <v>6490</v>
      </c>
      <c r="AS70" s="135">
        <v>1</v>
      </c>
      <c r="AU70" s="135" t="s">
        <v>660</v>
      </c>
      <c r="AV70" s="135">
        <v>26020630</v>
      </c>
      <c r="AW70" s="135">
        <v>108</v>
      </c>
      <c r="AX70" s="135">
        <v>5</v>
      </c>
      <c r="AY70" s="135">
        <v>533</v>
      </c>
      <c r="AZ70" s="135">
        <v>1</v>
      </c>
      <c r="BB70" s="135" t="s">
        <v>665</v>
      </c>
      <c r="BC70" s="135">
        <v>34612553</v>
      </c>
      <c r="BD70" s="135">
        <v>452</v>
      </c>
      <c r="BE70" s="135">
        <v>39</v>
      </c>
      <c r="BF70" s="135">
        <v>3391</v>
      </c>
      <c r="BG70" s="135">
        <v>1</v>
      </c>
      <c r="BH70" t="s">
        <v>665</v>
      </c>
      <c r="BI70" s="135">
        <v>0</v>
      </c>
      <c r="BJ70" s="135">
        <v>0</v>
      </c>
      <c r="BK70" s="135">
        <v>0</v>
      </c>
      <c r="BL70" s="135">
        <v>183</v>
      </c>
      <c r="BM70" s="135">
        <v>1</v>
      </c>
      <c r="BN70" s="135"/>
    </row>
    <row r="71" spans="1:70" x14ac:dyDescent="0.25">
      <c r="A71" s="12"/>
      <c r="B71" s="118" t="s">
        <v>391</v>
      </c>
      <c r="C71" s="121">
        <v>42552</v>
      </c>
      <c r="D71" s="118">
        <v>532.75119029999996</v>
      </c>
      <c r="E71" s="135">
        <v>1</v>
      </c>
      <c r="F71" s="12"/>
      <c r="G71" s="135" t="s">
        <v>307</v>
      </c>
      <c r="H71" s="135">
        <v>41.816450889999999</v>
      </c>
      <c r="I71" s="103"/>
      <c r="J71" s="3"/>
      <c r="M71"/>
      <c r="O71" s="135" t="s">
        <v>307</v>
      </c>
      <c r="P71" s="135">
        <v>40.578586850000001</v>
      </c>
      <c r="S71" s="135"/>
      <c r="T71" s="145"/>
      <c r="U71" s="145"/>
      <c r="V71" s="145"/>
      <c r="W71" s="145"/>
      <c r="X71" s="145"/>
      <c r="Z71" s="135" t="s">
        <v>661</v>
      </c>
      <c r="AA71" s="135">
        <v>14053098698.795</v>
      </c>
      <c r="AB71" s="135">
        <v>30361</v>
      </c>
      <c r="AC71" s="135">
        <v>5974</v>
      </c>
      <c r="AD71" s="135">
        <v>227217</v>
      </c>
      <c r="AE71" s="135">
        <v>1</v>
      </c>
      <c r="AF71" s="135"/>
      <c r="AG71" s="135" t="s">
        <v>668</v>
      </c>
      <c r="AH71" s="135">
        <v>2591799273.4200001</v>
      </c>
      <c r="AI71" s="135">
        <v>6131</v>
      </c>
      <c r="AJ71" s="135">
        <v>909</v>
      </c>
      <c r="AK71" s="135">
        <v>22601</v>
      </c>
      <c r="AL71" s="135">
        <v>1</v>
      </c>
      <c r="AN71" s="135" t="s">
        <v>661</v>
      </c>
      <c r="AO71" s="135">
        <v>14171871347.370001</v>
      </c>
      <c r="AP71" s="135">
        <v>29721</v>
      </c>
      <c r="AQ71" s="135">
        <v>5598</v>
      </c>
      <c r="AR71" s="135">
        <v>244668</v>
      </c>
      <c r="AS71" s="135">
        <v>1</v>
      </c>
      <c r="AU71" s="135" t="s">
        <v>661</v>
      </c>
      <c r="AV71" s="135">
        <v>917371960.30999994</v>
      </c>
      <c r="AW71" s="135">
        <v>2021</v>
      </c>
      <c r="AX71" s="135">
        <v>364</v>
      </c>
      <c r="AY71" s="135">
        <v>10729</v>
      </c>
      <c r="AZ71" s="135">
        <v>1</v>
      </c>
      <c r="BB71" s="135" t="s">
        <v>666</v>
      </c>
      <c r="BC71" s="135">
        <v>1389696</v>
      </c>
      <c r="BD71" s="135">
        <v>70</v>
      </c>
      <c r="BE71" s="135">
        <v>3</v>
      </c>
      <c r="BF71" s="135">
        <v>1620</v>
      </c>
      <c r="BG71" s="135">
        <v>1</v>
      </c>
      <c r="BH71" t="s">
        <v>666</v>
      </c>
      <c r="BI71" s="135">
        <v>0</v>
      </c>
      <c r="BJ71" s="135">
        <v>0</v>
      </c>
      <c r="BK71" s="135">
        <v>0</v>
      </c>
      <c r="BL71" s="135">
        <v>50</v>
      </c>
      <c r="BM71" s="135">
        <v>1</v>
      </c>
      <c r="BN71" s="135"/>
      <c r="BO71" s="102" t="s">
        <v>460</v>
      </c>
      <c r="BP71" s="150"/>
      <c r="BQ71" s="150"/>
    </row>
    <row r="72" spans="1:70" x14ac:dyDescent="0.25">
      <c r="A72" s="98"/>
      <c r="B72" s="118" t="s">
        <v>396</v>
      </c>
      <c r="C72" s="121">
        <v>40478</v>
      </c>
      <c r="D72" s="118">
        <v>148.34</v>
      </c>
      <c r="E72" s="135">
        <v>1</v>
      </c>
      <c r="F72" s="131"/>
      <c r="G72" s="135" t="s">
        <v>308</v>
      </c>
      <c r="H72" s="135">
        <v>95.301403620000002</v>
      </c>
      <c r="I72" s="103"/>
      <c r="J72" s="3"/>
      <c r="M72"/>
      <c r="O72" s="135" t="s">
        <v>308</v>
      </c>
      <c r="P72" s="135">
        <v>87.801143760000002</v>
      </c>
      <c r="S72" s="135"/>
      <c r="T72" s="145"/>
      <c r="U72" s="145"/>
      <c r="V72" s="145"/>
      <c r="W72" s="145"/>
      <c r="X72" s="145"/>
      <c r="Z72" s="135" t="s">
        <v>662</v>
      </c>
      <c r="AA72" s="135">
        <v>5157184932.8000002</v>
      </c>
      <c r="AB72" s="135">
        <v>5069</v>
      </c>
      <c r="AC72" s="135">
        <v>321</v>
      </c>
      <c r="AD72" s="135">
        <v>33944</v>
      </c>
      <c r="AE72" s="135">
        <v>1</v>
      </c>
      <c r="AF72" s="135"/>
      <c r="AG72" s="135" t="s">
        <v>669</v>
      </c>
      <c r="AH72" s="135">
        <v>33702000</v>
      </c>
      <c r="AI72" s="135">
        <v>82</v>
      </c>
      <c r="AJ72" s="135">
        <v>1</v>
      </c>
      <c r="AK72" s="135">
        <v>9</v>
      </c>
      <c r="AL72" s="135">
        <v>1</v>
      </c>
      <c r="AN72" s="135" t="s">
        <v>662</v>
      </c>
      <c r="AO72" s="135">
        <v>1562757789.5899999</v>
      </c>
      <c r="AP72" s="135">
        <v>1626</v>
      </c>
      <c r="AQ72" s="135">
        <v>203</v>
      </c>
      <c r="AR72" s="135">
        <v>22974</v>
      </c>
      <c r="AS72" s="135">
        <v>1</v>
      </c>
      <c r="AU72" s="135" t="s">
        <v>662</v>
      </c>
      <c r="AV72" s="135">
        <v>347967336.79000002</v>
      </c>
      <c r="AW72" s="135">
        <v>354</v>
      </c>
      <c r="AX72" s="135">
        <v>24</v>
      </c>
      <c r="AY72" s="135">
        <v>1180</v>
      </c>
      <c r="AZ72" s="135">
        <v>1</v>
      </c>
      <c r="BB72" s="135" t="s">
        <v>667</v>
      </c>
      <c r="BC72" s="135">
        <v>4169633024.6599998</v>
      </c>
      <c r="BD72" s="135">
        <v>8652</v>
      </c>
      <c r="BE72" s="135">
        <v>2178</v>
      </c>
      <c r="BF72" s="135">
        <v>73778</v>
      </c>
      <c r="BG72" s="135">
        <v>1</v>
      </c>
      <c r="BH72" t="s">
        <v>667</v>
      </c>
      <c r="BI72" s="135">
        <v>377471887.64999998</v>
      </c>
      <c r="BJ72" s="135">
        <v>729</v>
      </c>
      <c r="BK72" s="135">
        <v>130</v>
      </c>
      <c r="BL72" s="135">
        <v>3984</v>
      </c>
      <c r="BM72" s="135">
        <v>1</v>
      </c>
      <c r="BN72" s="135"/>
      <c r="BP72" s="149"/>
      <c r="BQ72" s="149"/>
    </row>
    <row r="73" spans="1:70" x14ac:dyDescent="0.25">
      <c r="A73" s="52"/>
      <c r="B73" s="118" t="s">
        <v>405</v>
      </c>
      <c r="C73" s="121">
        <v>42550</v>
      </c>
      <c r="D73" s="118">
        <v>130.66139737</v>
      </c>
      <c r="E73" s="135">
        <v>1</v>
      </c>
      <c r="F73" s="131"/>
      <c r="G73" s="135" t="s">
        <v>514</v>
      </c>
      <c r="H73" s="135">
        <v>39967.476186419997</v>
      </c>
      <c r="I73" s="103"/>
      <c r="J73" s="3"/>
      <c r="M73"/>
      <c r="O73" s="135" t="s">
        <v>514</v>
      </c>
      <c r="P73" s="135">
        <v>41156.568364949999</v>
      </c>
      <c r="Z73" s="135" t="s">
        <v>663</v>
      </c>
      <c r="AA73" s="135">
        <v>142239800.22</v>
      </c>
      <c r="AB73" s="135">
        <v>145</v>
      </c>
      <c r="AC73" s="135">
        <v>8</v>
      </c>
      <c r="AD73" s="135">
        <v>2627</v>
      </c>
      <c r="AE73" s="135">
        <v>1</v>
      </c>
      <c r="AF73" s="135"/>
      <c r="AG73" s="135" t="s">
        <v>670</v>
      </c>
      <c r="AH73" s="135">
        <v>2185594440.1399999</v>
      </c>
      <c r="AI73" s="135">
        <v>5034</v>
      </c>
      <c r="AJ73" s="135">
        <v>783</v>
      </c>
      <c r="AK73" s="135">
        <v>20903</v>
      </c>
      <c r="AL73" s="135">
        <v>1</v>
      </c>
      <c r="AN73" s="135" t="s">
        <v>663</v>
      </c>
      <c r="AO73" s="135">
        <v>106153400</v>
      </c>
      <c r="AP73" s="135">
        <v>120</v>
      </c>
      <c r="AQ73" s="135">
        <v>12</v>
      </c>
      <c r="AR73" s="135">
        <v>2413</v>
      </c>
      <c r="AS73" s="135">
        <v>1</v>
      </c>
      <c r="AU73" s="135" t="s">
        <v>663</v>
      </c>
      <c r="AV73" s="135">
        <v>0</v>
      </c>
      <c r="AW73" s="135">
        <v>0</v>
      </c>
      <c r="AX73" s="135">
        <v>0</v>
      </c>
      <c r="AY73" s="135">
        <v>117</v>
      </c>
      <c r="AZ73" s="135">
        <v>1</v>
      </c>
      <c r="BB73" s="135" t="s">
        <v>668</v>
      </c>
      <c r="BC73" s="135">
        <v>34524910964.309998</v>
      </c>
      <c r="BD73" s="135">
        <v>94590</v>
      </c>
      <c r="BE73" s="135">
        <v>20286</v>
      </c>
      <c r="BF73" s="135">
        <v>538861</v>
      </c>
      <c r="BG73" s="135">
        <v>1</v>
      </c>
      <c r="BH73" t="s">
        <v>668</v>
      </c>
      <c r="BI73" s="135">
        <v>1820196015.98</v>
      </c>
      <c r="BJ73" s="135">
        <v>4871</v>
      </c>
      <c r="BK73" s="135">
        <v>746</v>
      </c>
      <c r="BL73" s="135">
        <v>25092</v>
      </c>
      <c r="BM73" s="135">
        <v>1</v>
      </c>
      <c r="BN73" s="135"/>
      <c r="BP73" s="149"/>
      <c r="BQ73" s="149"/>
    </row>
    <row r="74" spans="1:70" x14ac:dyDescent="0.25">
      <c r="A74" s="52"/>
      <c r="B74" s="118" t="s">
        <v>413</v>
      </c>
      <c r="C74" s="121">
        <v>39604</v>
      </c>
      <c r="D74" s="118">
        <v>233.37</v>
      </c>
      <c r="E74" s="135">
        <v>1</v>
      </c>
      <c r="F74" s="131"/>
      <c r="G74" s="135" t="s">
        <v>515</v>
      </c>
      <c r="H74" s="135">
        <v>6743.9144444599997</v>
      </c>
      <c r="I74" s="103"/>
      <c r="J74" s="3"/>
      <c r="M74"/>
      <c r="O74" s="135" t="s">
        <v>515</v>
      </c>
      <c r="P74" s="135">
        <v>6634.6872964599997</v>
      </c>
      <c r="Z74" s="135" t="s">
        <v>664</v>
      </c>
      <c r="AA74" s="135">
        <v>4988920</v>
      </c>
      <c r="AB74" s="135">
        <v>8</v>
      </c>
      <c r="AC74" s="135">
        <v>4</v>
      </c>
      <c r="AD74" s="135">
        <v>128</v>
      </c>
      <c r="AE74" s="135">
        <v>1</v>
      </c>
      <c r="AF74" s="135"/>
      <c r="AG74" s="135" t="s">
        <v>671</v>
      </c>
      <c r="AH74" s="135">
        <v>426100</v>
      </c>
      <c r="AI74" s="135">
        <v>1</v>
      </c>
      <c r="AJ74" s="135">
        <v>1</v>
      </c>
      <c r="AK74" s="135">
        <v>0</v>
      </c>
      <c r="AL74" s="135">
        <v>1</v>
      </c>
      <c r="AN74" s="135" t="s">
        <v>664</v>
      </c>
      <c r="AO74" s="135">
        <v>17042152.989999998</v>
      </c>
      <c r="AP74" s="135">
        <v>29</v>
      </c>
      <c r="AQ74" s="135">
        <v>3</v>
      </c>
      <c r="AR74" s="135">
        <v>178</v>
      </c>
      <c r="AS74" s="135">
        <v>1</v>
      </c>
      <c r="AU74" s="135" t="s">
        <v>664</v>
      </c>
      <c r="AV74" s="135">
        <v>0</v>
      </c>
      <c r="AW74" s="135">
        <v>0</v>
      </c>
      <c r="AX74" s="135">
        <v>0</v>
      </c>
      <c r="AY74" s="135">
        <v>7</v>
      </c>
      <c r="AZ74" s="135">
        <v>1</v>
      </c>
      <c r="BB74" s="135" t="s">
        <v>670</v>
      </c>
      <c r="BC74" s="135">
        <v>39902075155.879997</v>
      </c>
      <c r="BD74" s="135">
        <v>104496</v>
      </c>
      <c r="BE74" s="135">
        <v>17603</v>
      </c>
      <c r="BF74" s="135">
        <v>567459</v>
      </c>
      <c r="BG74" s="135">
        <v>1</v>
      </c>
      <c r="BH74" t="s">
        <v>670</v>
      </c>
      <c r="BI74" s="135">
        <v>2723579685.1500001</v>
      </c>
      <c r="BJ74" s="135">
        <v>6987</v>
      </c>
      <c r="BK74" s="135">
        <v>543</v>
      </c>
      <c r="BL74" s="135">
        <v>27255</v>
      </c>
      <c r="BM74" s="135">
        <v>1</v>
      </c>
      <c r="BN74" s="135"/>
      <c r="BP74" s="149"/>
    </row>
    <row r="75" spans="1:70" x14ac:dyDescent="0.25">
      <c r="A75" s="52"/>
      <c r="B75" s="118" t="s">
        <v>219</v>
      </c>
      <c r="C75" s="121">
        <v>38715</v>
      </c>
      <c r="D75" s="118">
        <v>25723.24</v>
      </c>
      <c r="E75" s="135">
        <v>1</v>
      </c>
      <c r="F75" s="132"/>
      <c r="G75" s="135" t="s">
        <v>516</v>
      </c>
      <c r="H75" s="135">
        <v>4746.3785226700002</v>
      </c>
      <c r="I75" s="103"/>
      <c r="J75" s="3"/>
      <c r="M75"/>
      <c r="O75" s="135" t="s">
        <v>516</v>
      </c>
      <c r="P75" s="135">
        <v>4635.9114144599998</v>
      </c>
      <c r="S75" s="136"/>
      <c r="T75" s="144"/>
      <c r="U75" s="144"/>
      <c r="V75" s="144"/>
      <c r="W75" s="144"/>
      <c r="X75" s="144"/>
      <c r="Z75" s="135" t="s">
        <v>665</v>
      </c>
      <c r="AA75" s="135">
        <v>36281787</v>
      </c>
      <c r="AB75" s="135">
        <v>477</v>
      </c>
      <c r="AC75" s="135">
        <v>14</v>
      </c>
      <c r="AD75" s="135">
        <v>3610</v>
      </c>
      <c r="AE75" s="135">
        <v>1</v>
      </c>
      <c r="AF75" s="135"/>
      <c r="AG75" s="135"/>
      <c r="AH75" s="135"/>
      <c r="AI75" s="135"/>
      <c r="AJ75" s="135"/>
      <c r="AK75" s="135"/>
      <c r="AL75" s="135"/>
      <c r="AN75" s="135" t="s">
        <v>665</v>
      </c>
      <c r="AO75" s="135">
        <v>25417214.5</v>
      </c>
      <c r="AP75" s="135">
        <v>338</v>
      </c>
      <c r="AQ75" s="135">
        <v>27</v>
      </c>
      <c r="AR75" s="135">
        <v>4794</v>
      </c>
      <c r="AS75" s="135">
        <v>1</v>
      </c>
      <c r="AU75" s="135" t="s">
        <v>665</v>
      </c>
      <c r="AV75" s="135">
        <v>3135750</v>
      </c>
      <c r="AW75" s="135">
        <v>41</v>
      </c>
      <c r="AX75" s="135">
        <v>3</v>
      </c>
      <c r="AY75" s="135">
        <v>223</v>
      </c>
      <c r="AZ75" s="135">
        <v>1</v>
      </c>
      <c r="BB75" s="135"/>
      <c r="BC75" s="135"/>
      <c r="BD75" s="135"/>
      <c r="BE75" s="135"/>
      <c r="BF75" s="135"/>
      <c r="BG75" s="135"/>
      <c r="BI75" s="135"/>
      <c r="BJ75" s="135"/>
      <c r="BK75" s="135"/>
      <c r="BL75" s="135"/>
      <c r="BM75" s="135"/>
      <c r="BN75" s="135"/>
      <c r="BO75" s="102" t="s">
        <v>444</v>
      </c>
      <c r="BP75" s="150" t="s">
        <v>627</v>
      </c>
      <c r="BQ75" s="150" t="s">
        <v>628</v>
      </c>
      <c r="BR75" s="150" t="s">
        <v>629</v>
      </c>
    </row>
    <row r="76" spans="1:70" x14ac:dyDescent="0.25">
      <c r="B76" s="118" t="s">
        <v>223</v>
      </c>
      <c r="C76" s="121">
        <v>38715</v>
      </c>
      <c r="D76" s="118">
        <v>24993.42</v>
      </c>
      <c r="E76" s="135">
        <v>1</v>
      </c>
      <c r="G76" s="135" t="s">
        <v>513</v>
      </c>
      <c r="H76" s="135">
        <v>42240.770113420003</v>
      </c>
      <c r="I76" s="103"/>
      <c r="J76" s="3"/>
      <c r="M76"/>
      <c r="O76" s="135" t="s">
        <v>513</v>
      </c>
      <c r="P76" s="135">
        <v>41111.959394040001</v>
      </c>
      <c r="S76" s="135"/>
      <c r="T76" s="145"/>
      <c r="U76" s="145"/>
      <c r="V76" s="145"/>
      <c r="W76" s="145"/>
      <c r="X76" s="145"/>
      <c r="Z76" s="135" t="s">
        <v>666</v>
      </c>
      <c r="AA76" s="135">
        <v>13771882.880000001</v>
      </c>
      <c r="AB76" s="135">
        <v>614</v>
      </c>
      <c r="AC76" s="135">
        <v>6</v>
      </c>
      <c r="AD76" s="135">
        <v>5393</v>
      </c>
      <c r="AE76" s="135">
        <v>1</v>
      </c>
      <c r="AF76" s="135"/>
      <c r="AG76" s="135"/>
      <c r="AH76" s="135"/>
      <c r="AI76" s="135"/>
      <c r="AJ76" s="135"/>
      <c r="AK76" s="135"/>
      <c r="AL76" s="135"/>
      <c r="AN76" s="135" t="s">
        <v>666</v>
      </c>
      <c r="AO76" s="135">
        <v>3606081.92</v>
      </c>
      <c r="AP76" s="135">
        <v>158</v>
      </c>
      <c r="AQ76" s="135">
        <v>6</v>
      </c>
      <c r="AR76" s="135">
        <v>7625</v>
      </c>
      <c r="AS76" s="135">
        <v>1</v>
      </c>
      <c r="AU76" s="135" t="s">
        <v>666</v>
      </c>
      <c r="AV76" s="135">
        <v>1090163.2</v>
      </c>
      <c r="AW76" s="135">
        <v>46</v>
      </c>
      <c r="AX76" s="135">
        <v>3</v>
      </c>
      <c r="AY76" s="135">
        <v>303</v>
      </c>
      <c r="AZ76" s="135">
        <v>1</v>
      </c>
      <c r="BB76" s="135"/>
      <c r="BC76" s="135"/>
      <c r="BD76" s="135"/>
      <c r="BE76" s="135"/>
      <c r="BF76" s="135"/>
      <c r="BG76" s="135"/>
      <c r="BI76" s="135"/>
      <c r="BJ76" s="135"/>
      <c r="BK76" s="135"/>
      <c r="BL76" s="135"/>
      <c r="BM76" s="135"/>
      <c r="BN76" s="135"/>
      <c r="BP76" s="149">
        <v>224761731375.53595</v>
      </c>
      <c r="BQ76" s="149">
        <v>514406</v>
      </c>
      <c r="BR76" s="149">
        <v>100951</v>
      </c>
    </row>
    <row r="77" spans="1:70" x14ac:dyDescent="0.25">
      <c r="B77" s="118" t="s">
        <v>231</v>
      </c>
      <c r="C77" s="121">
        <v>38708</v>
      </c>
      <c r="D77" s="118">
        <v>1357.01</v>
      </c>
      <c r="E77" s="135">
        <v>1</v>
      </c>
      <c r="G77" s="135" t="s">
        <v>538</v>
      </c>
      <c r="H77" s="135">
        <v>1082.0898447500001</v>
      </c>
      <c r="I77" s="103"/>
      <c r="J77" s="3"/>
      <c r="M77"/>
      <c r="O77" s="135" t="s">
        <v>538</v>
      </c>
      <c r="P77" s="135">
        <v>1084.6405722</v>
      </c>
      <c r="S77" s="135"/>
      <c r="T77" s="145"/>
      <c r="U77" s="145"/>
      <c r="V77" s="145"/>
      <c r="W77" s="145"/>
      <c r="X77" s="145"/>
      <c r="Z77" s="135" t="s">
        <v>667</v>
      </c>
      <c r="AA77" s="135">
        <v>5401577376.2150002</v>
      </c>
      <c r="AB77" s="135">
        <v>10349</v>
      </c>
      <c r="AC77" s="135">
        <v>2976</v>
      </c>
      <c r="AD77" s="135">
        <v>74799</v>
      </c>
      <c r="AE77" s="135">
        <v>1</v>
      </c>
      <c r="AF77" s="135"/>
      <c r="AG77" s="135"/>
      <c r="AH77" s="135"/>
      <c r="AI77" s="135"/>
      <c r="AJ77" s="135"/>
      <c r="AK77" s="135"/>
      <c r="AL77" s="135"/>
      <c r="AN77" s="135" t="s">
        <v>667</v>
      </c>
      <c r="AO77" s="135">
        <v>8145829149.0749998</v>
      </c>
      <c r="AP77" s="135">
        <v>15101</v>
      </c>
      <c r="AQ77" s="135">
        <v>4707</v>
      </c>
      <c r="AR77" s="135">
        <v>87517</v>
      </c>
      <c r="AS77" s="135">
        <v>1</v>
      </c>
      <c r="AU77" s="135" t="s">
        <v>667</v>
      </c>
      <c r="AV77" s="135">
        <v>508889582.88499999</v>
      </c>
      <c r="AW77" s="135">
        <v>955</v>
      </c>
      <c r="AX77" s="135">
        <v>242</v>
      </c>
      <c r="AY77" s="135">
        <v>3994</v>
      </c>
      <c r="AZ77" s="135">
        <v>1</v>
      </c>
      <c r="BB77" s="135"/>
      <c r="BC77" s="135"/>
      <c r="BD77" s="135"/>
      <c r="BE77" s="135"/>
      <c r="BF77" s="135"/>
      <c r="BG77" s="135"/>
      <c r="BI77" s="135"/>
      <c r="BJ77" s="135"/>
      <c r="BK77" s="135"/>
      <c r="BL77" s="135"/>
      <c r="BM77" s="135"/>
      <c r="BN77" s="135"/>
    </row>
    <row r="78" spans="1:70" x14ac:dyDescent="0.25">
      <c r="A78" s="97"/>
      <c r="B78" s="118" t="s">
        <v>232</v>
      </c>
      <c r="C78" s="121">
        <v>38713</v>
      </c>
      <c r="D78" s="118">
        <v>17869.22</v>
      </c>
      <c r="E78" s="135">
        <v>1</v>
      </c>
      <c r="G78" s="135" t="s">
        <v>510</v>
      </c>
      <c r="H78" s="135">
        <v>38065.91390095</v>
      </c>
      <c r="I78" s="103"/>
      <c r="J78" s="40"/>
      <c r="M78"/>
      <c r="O78" s="135" t="s">
        <v>510</v>
      </c>
      <c r="P78" s="135">
        <v>36654.884319329998</v>
      </c>
      <c r="S78" s="135"/>
      <c r="T78" s="145"/>
      <c r="U78" s="145"/>
      <c r="V78" s="145"/>
      <c r="W78" s="145"/>
      <c r="X78" s="145"/>
      <c r="Z78" s="135" t="s">
        <v>668</v>
      </c>
      <c r="AA78" s="135">
        <v>38184637288.749992</v>
      </c>
      <c r="AB78" s="135">
        <v>87633</v>
      </c>
      <c r="AC78" s="135">
        <v>17246</v>
      </c>
      <c r="AD78" s="135">
        <v>495679</v>
      </c>
      <c r="AE78" s="135">
        <v>1</v>
      </c>
      <c r="AF78" s="135"/>
      <c r="AG78" s="135"/>
      <c r="AH78" s="135"/>
      <c r="AI78" s="135"/>
      <c r="AJ78" s="135"/>
      <c r="AK78" s="135"/>
      <c r="AL78" s="135"/>
      <c r="AN78" s="135" t="s">
        <v>668</v>
      </c>
      <c r="AO78" s="135">
        <v>31483075495.389999</v>
      </c>
      <c r="AP78" s="135">
        <v>69323</v>
      </c>
      <c r="AQ78" s="135">
        <v>16032</v>
      </c>
      <c r="AR78" s="135">
        <v>476157</v>
      </c>
      <c r="AS78" s="135">
        <v>1</v>
      </c>
      <c r="AU78" s="135" t="s">
        <v>668</v>
      </c>
      <c r="AV78" s="135">
        <v>1326444502.99</v>
      </c>
      <c r="AW78" s="135">
        <v>2998</v>
      </c>
      <c r="AX78" s="135">
        <v>755</v>
      </c>
      <c r="AY78" s="135">
        <v>23503</v>
      </c>
      <c r="AZ78" s="135">
        <v>1</v>
      </c>
      <c r="BB78" s="135"/>
      <c r="BC78" s="135"/>
      <c r="BD78" s="135"/>
      <c r="BE78" s="135"/>
      <c r="BF78" s="135"/>
      <c r="BG78" s="135"/>
      <c r="BI78" s="135"/>
      <c r="BJ78" s="135"/>
      <c r="BK78" s="135"/>
      <c r="BL78" s="135"/>
      <c r="BM78" s="135"/>
      <c r="BN78" s="135"/>
      <c r="BO78" s="102" t="s">
        <v>463</v>
      </c>
      <c r="BP78" s="150" t="s">
        <v>627</v>
      </c>
      <c r="BQ78" s="150" t="s">
        <v>628</v>
      </c>
      <c r="BR78" s="150" t="s">
        <v>629</v>
      </c>
    </row>
    <row r="79" spans="1:70" x14ac:dyDescent="0.25">
      <c r="A79" s="97"/>
      <c r="B79" s="118" t="s">
        <v>237</v>
      </c>
      <c r="C79" s="121">
        <v>38713</v>
      </c>
      <c r="D79" s="118">
        <v>590.19000000000005</v>
      </c>
      <c r="E79" s="135">
        <v>1</v>
      </c>
      <c r="G79" s="135" t="s">
        <v>512</v>
      </c>
      <c r="H79" s="135">
        <v>82479.654886139993</v>
      </c>
      <c r="I79" s="103"/>
      <c r="J79" s="40"/>
      <c r="M79"/>
      <c r="O79" s="135" t="s">
        <v>512</v>
      </c>
      <c r="P79" s="135">
        <v>80038.396539680005</v>
      </c>
      <c r="S79" s="135"/>
      <c r="T79" s="145"/>
      <c r="U79" s="145"/>
      <c r="V79" s="145"/>
      <c r="W79" s="145"/>
      <c r="X79" s="145"/>
      <c r="Z79" s="135" t="s">
        <v>669</v>
      </c>
      <c r="AA79" s="135">
        <v>115229439.95</v>
      </c>
      <c r="AB79" s="135">
        <v>277</v>
      </c>
      <c r="AC79" s="135">
        <v>32</v>
      </c>
      <c r="AD79" s="135">
        <v>1070</v>
      </c>
      <c r="AE79" s="135">
        <v>1</v>
      </c>
      <c r="AF79" s="135"/>
      <c r="AG79" s="135"/>
      <c r="AH79" s="135"/>
      <c r="AI79" s="135"/>
      <c r="AJ79" s="135"/>
      <c r="AK79" s="135"/>
      <c r="AL79" s="135"/>
      <c r="AN79" s="135" t="s">
        <v>669</v>
      </c>
      <c r="AO79" s="135">
        <v>182179239.56</v>
      </c>
      <c r="AP79" s="135">
        <v>411</v>
      </c>
      <c r="AQ79" s="135">
        <v>37</v>
      </c>
      <c r="AR79" s="135">
        <v>701</v>
      </c>
      <c r="AS79" s="135">
        <v>1</v>
      </c>
      <c r="AU79" s="135" t="s">
        <v>669</v>
      </c>
      <c r="AV79" s="135">
        <v>34607200</v>
      </c>
      <c r="AW79" s="135">
        <v>80</v>
      </c>
      <c r="AX79" s="135">
        <v>3</v>
      </c>
      <c r="AY79" s="135">
        <v>21</v>
      </c>
      <c r="AZ79" s="135">
        <v>1</v>
      </c>
      <c r="BB79" s="135"/>
      <c r="BC79" s="135"/>
      <c r="BD79" s="135"/>
      <c r="BE79" s="135"/>
      <c r="BF79" s="135"/>
      <c r="BG79" s="135"/>
      <c r="BI79" s="135"/>
      <c r="BJ79" s="135"/>
      <c r="BK79" s="135"/>
      <c r="BL79" s="135"/>
      <c r="BM79" s="135"/>
      <c r="BN79" s="135"/>
      <c r="BO79" s="143"/>
      <c r="BP79" s="149">
        <v>326216820.73000002</v>
      </c>
      <c r="BQ79" s="149">
        <v>31311</v>
      </c>
      <c r="BR79" s="149">
        <v>2975</v>
      </c>
    </row>
    <row r="80" spans="1:70" x14ac:dyDescent="0.25">
      <c r="A80" s="97"/>
      <c r="B80" s="118" t="s">
        <v>241</v>
      </c>
      <c r="C80" s="121">
        <v>38709</v>
      </c>
      <c r="D80" s="118">
        <v>196.52</v>
      </c>
      <c r="E80" s="135">
        <v>1</v>
      </c>
      <c r="G80" s="135" t="s">
        <v>508</v>
      </c>
      <c r="H80" s="135">
        <v>35440.069854230002</v>
      </c>
      <c r="I80" s="103"/>
      <c r="J80" s="3"/>
      <c r="M80"/>
      <c r="O80" s="135" t="s">
        <v>508</v>
      </c>
      <c r="P80" s="135">
        <v>35292.726011569997</v>
      </c>
      <c r="R80" s="101" t="s">
        <v>423</v>
      </c>
      <c r="S80" s="135"/>
      <c r="T80" s="145"/>
      <c r="U80" s="145"/>
      <c r="V80" s="145"/>
      <c r="W80" s="145"/>
      <c r="X80" s="145"/>
      <c r="Z80" t="s">
        <v>670</v>
      </c>
      <c r="AA80">
        <v>32456889457.019989</v>
      </c>
      <c r="AB80">
        <v>72681</v>
      </c>
      <c r="AC80">
        <v>15176</v>
      </c>
      <c r="AD80">
        <v>478080</v>
      </c>
      <c r="AE80">
        <v>1</v>
      </c>
      <c r="AN80" t="s">
        <v>670</v>
      </c>
      <c r="AO80">
        <v>25642681676.71999</v>
      </c>
      <c r="AP80">
        <v>56274</v>
      </c>
      <c r="AQ80">
        <v>13183</v>
      </c>
      <c r="AR80">
        <v>500403</v>
      </c>
      <c r="AS80">
        <v>1</v>
      </c>
      <c r="AU80" t="s">
        <v>670</v>
      </c>
      <c r="AV80">
        <v>1393077668.72</v>
      </c>
      <c r="AW80">
        <v>3078</v>
      </c>
      <c r="AX80">
        <v>566</v>
      </c>
      <c r="AY80">
        <v>24680</v>
      </c>
      <c r="AZ80">
        <v>1</v>
      </c>
    </row>
    <row r="81" spans="1:70" x14ac:dyDescent="0.25">
      <c r="A81" s="97"/>
      <c r="B81" s="118" t="s">
        <v>251</v>
      </c>
      <c r="C81" s="121">
        <v>44266</v>
      </c>
      <c r="D81" s="118">
        <v>87682.746332709998</v>
      </c>
      <c r="E81" s="135">
        <v>1</v>
      </c>
      <c r="G81" s="135" t="s">
        <v>507</v>
      </c>
      <c r="H81" s="135">
        <v>47403.179666670003</v>
      </c>
      <c r="I81" s="103"/>
      <c r="J81" s="3"/>
      <c r="M81"/>
      <c r="O81" s="135" t="s">
        <v>507</v>
      </c>
      <c r="P81" s="135">
        <v>54314.154735900003</v>
      </c>
      <c r="S81" s="135"/>
      <c r="T81" s="145"/>
      <c r="U81" s="145"/>
      <c r="V81" s="145"/>
      <c r="W81" s="145"/>
      <c r="X81" s="145"/>
      <c r="Z81" t="s">
        <v>671</v>
      </c>
      <c r="AA81">
        <v>426100</v>
      </c>
      <c r="AB81">
        <v>1</v>
      </c>
      <c r="AC81">
        <v>1</v>
      </c>
      <c r="AD81">
        <v>19</v>
      </c>
      <c r="AE81">
        <v>1</v>
      </c>
      <c r="AN81" t="s">
        <v>671</v>
      </c>
      <c r="AO81">
        <v>4800700</v>
      </c>
      <c r="AP81">
        <v>11</v>
      </c>
      <c r="AQ81">
        <v>3</v>
      </c>
      <c r="AR81">
        <v>21</v>
      </c>
      <c r="AS81">
        <v>1</v>
      </c>
      <c r="AU81" t="s">
        <v>671</v>
      </c>
      <c r="AV81">
        <v>0</v>
      </c>
      <c r="AW81">
        <v>0</v>
      </c>
      <c r="AX81">
        <v>0</v>
      </c>
      <c r="AY81">
        <v>1</v>
      </c>
      <c r="AZ81">
        <v>1</v>
      </c>
      <c r="BO81" s="102" t="s">
        <v>445</v>
      </c>
      <c r="BP81" s="150" t="s">
        <v>627</v>
      </c>
      <c r="BQ81" s="150" t="s">
        <v>628</v>
      </c>
      <c r="BR81" s="150" t="s">
        <v>629</v>
      </c>
    </row>
    <row r="82" spans="1:70" x14ac:dyDescent="0.25">
      <c r="A82" s="97"/>
      <c r="B82" s="118" t="s">
        <v>618</v>
      </c>
      <c r="C82" s="121">
        <v>42312</v>
      </c>
      <c r="D82" s="118">
        <v>1315.4607390000001</v>
      </c>
      <c r="E82" s="135">
        <v>1</v>
      </c>
      <c r="G82" s="135" t="s">
        <v>506</v>
      </c>
      <c r="H82" s="135">
        <v>34324.320815840001</v>
      </c>
      <c r="I82" s="103"/>
      <c r="M82"/>
      <c r="O82" s="135" t="s">
        <v>506</v>
      </c>
      <c r="P82" s="135">
        <v>37061.308245499997</v>
      </c>
      <c r="S82" s="135"/>
      <c r="T82" s="145"/>
      <c r="U82" s="145"/>
      <c r="V82" s="145"/>
      <c r="W82" s="145"/>
      <c r="X82" s="145"/>
      <c r="BP82" s="149">
        <v>194691985033.88901</v>
      </c>
      <c r="BQ82" s="149">
        <v>537051</v>
      </c>
      <c r="BR82" s="149">
        <v>85275</v>
      </c>
    </row>
    <row r="83" spans="1:70" x14ac:dyDescent="0.25">
      <c r="A83" s="12"/>
      <c r="B83" s="118" t="s">
        <v>254</v>
      </c>
      <c r="C83" s="121">
        <v>44650</v>
      </c>
      <c r="D83" s="118">
        <v>5097.0536857899997</v>
      </c>
      <c r="E83" s="135">
        <v>1</v>
      </c>
      <c r="F83" s="12"/>
      <c r="G83" s="135" t="s">
        <v>309</v>
      </c>
      <c r="H83" s="135">
        <v>71693.893674770006</v>
      </c>
      <c r="I83" s="103"/>
      <c r="M83"/>
      <c r="O83" s="135" t="s">
        <v>309</v>
      </c>
      <c r="P83" s="135">
        <v>73431.041273490002</v>
      </c>
      <c r="S83" s="135"/>
      <c r="T83" s="145"/>
      <c r="U83" s="145"/>
      <c r="V83" s="145"/>
      <c r="W83" s="145"/>
      <c r="X83" s="145"/>
    </row>
    <row r="84" spans="1:70" x14ac:dyDescent="0.25">
      <c r="A84" s="97"/>
      <c r="B84" s="118" t="s">
        <v>105</v>
      </c>
      <c r="C84" s="121">
        <v>39400</v>
      </c>
      <c r="D84" s="118">
        <v>5041.9399999999996</v>
      </c>
      <c r="E84" s="135">
        <v>1</v>
      </c>
      <c r="F84" s="131"/>
      <c r="G84" s="135" t="s">
        <v>310</v>
      </c>
      <c r="H84" s="135">
        <v>4843.3435293800003</v>
      </c>
      <c r="I84" s="103"/>
      <c r="M84"/>
      <c r="O84" s="135" t="s">
        <v>310</v>
      </c>
      <c r="P84" s="135">
        <v>4712.5546941900002</v>
      </c>
      <c r="S84" s="135"/>
      <c r="T84" s="145"/>
      <c r="U84" s="145"/>
      <c r="V84" s="145"/>
      <c r="W84" s="145"/>
      <c r="X84" s="145"/>
      <c r="BO84" s="102" t="s">
        <v>446</v>
      </c>
      <c r="BP84" s="150" t="s">
        <v>627</v>
      </c>
      <c r="BQ84" s="150" t="s">
        <v>628</v>
      </c>
      <c r="BR84" s="150" t="s">
        <v>629</v>
      </c>
    </row>
    <row r="85" spans="1:70" x14ac:dyDescent="0.25">
      <c r="A85" s="97"/>
      <c r="B85" s="118" t="s">
        <v>255</v>
      </c>
      <c r="C85" s="121">
        <v>39400</v>
      </c>
      <c r="D85" s="118">
        <v>2186.16</v>
      </c>
      <c r="E85" s="135">
        <v>1</v>
      </c>
      <c r="F85" s="131"/>
      <c r="G85" s="135" t="s">
        <v>311</v>
      </c>
      <c r="H85" s="135">
        <v>77733.871374509996</v>
      </c>
      <c r="I85" s="103"/>
      <c r="M85"/>
      <c r="O85" s="135" t="s">
        <v>311</v>
      </c>
      <c r="P85" s="135">
        <v>79476.596405079996</v>
      </c>
      <c r="S85" s="135"/>
      <c r="T85" s="145"/>
      <c r="U85" s="145"/>
      <c r="V85" s="145"/>
      <c r="W85" s="145"/>
      <c r="X85" s="145"/>
      <c r="BP85" s="149">
        <v>691813490.54999995</v>
      </c>
      <c r="BQ85" s="149">
        <v>34467</v>
      </c>
      <c r="BR85" s="149">
        <v>3535</v>
      </c>
    </row>
    <row r="86" spans="1:70" x14ac:dyDescent="0.25">
      <c r="A86" s="97"/>
      <c r="B86" s="118" t="s">
        <v>256</v>
      </c>
      <c r="C86" s="121">
        <v>39381</v>
      </c>
      <c r="D86" s="118">
        <v>90476.79</v>
      </c>
      <c r="E86" s="135">
        <v>1</v>
      </c>
      <c r="F86" s="131"/>
      <c r="G86" s="135" t="s">
        <v>312</v>
      </c>
      <c r="H86" s="135">
        <v>14625.18680302</v>
      </c>
      <c r="I86" s="103"/>
      <c r="M86"/>
      <c r="O86" s="135" t="s">
        <v>312</v>
      </c>
      <c r="P86" s="135">
        <v>14974.72069097</v>
      </c>
      <c r="S86" s="135"/>
      <c r="T86" s="145"/>
      <c r="U86" s="145"/>
      <c r="V86" s="145"/>
      <c r="W86" s="145"/>
      <c r="X86" s="145"/>
    </row>
    <row r="87" spans="1:70" x14ac:dyDescent="0.25">
      <c r="A87" s="99"/>
      <c r="B87" s="118" t="s">
        <v>259</v>
      </c>
      <c r="C87" s="121">
        <v>43348</v>
      </c>
      <c r="D87" s="118">
        <v>234.75259614999999</v>
      </c>
      <c r="E87" s="135">
        <v>1</v>
      </c>
      <c r="F87" s="131"/>
      <c r="G87" s="135" t="s">
        <v>539</v>
      </c>
      <c r="H87" s="135">
        <v>20781.49469865</v>
      </c>
      <c r="I87" s="103"/>
      <c r="M87"/>
      <c r="O87" s="135" t="s">
        <v>539</v>
      </c>
      <c r="P87" s="135">
        <v>21367.751490530001</v>
      </c>
      <c r="S87" s="135"/>
      <c r="T87" s="145"/>
      <c r="U87" s="145"/>
      <c r="V87" s="145"/>
      <c r="W87" s="145"/>
      <c r="X87" s="145"/>
      <c r="BO87" s="102" t="s">
        <v>461</v>
      </c>
      <c r="BP87" s="150" t="s">
        <v>630</v>
      </c>
    </row>
    <row r="88" spans="1:70" x14ac:dyDescent="0.25">
      <c r="A88" s="99"/>
      <c r="B88" s="118" t="s">
        <v>261</v>
      </c>
      <c r="C88" s="121">
        <v>39381</v>
      </c>
      <c r="D88" s="118">
        <v>31030.1</v>
      </c>
      <c r="E88" s="135">
        <v>1</v>
      </c>
      <c r="G88" s="135" t="s">
        <v>540</v>
      </c>
      <c r="H88" s="135">
        <v>21610.371301840001</v>
      </c>
      <c r="I88" s="103"/>
      <c r="M88"/>
      <c r="O88" s="135" t="s">
        <v>540</v>
      </c>
      <c r="P88" s="135">
        <v>22123.058975209999</v>
      </c>
      <c r="BP88" s="149">
        <v>103457</v>
      </c>
    </row>
    <row r="89" spans="1:70" x14ac:dyDescent="0.25">
      <c r="A89" s="12"/>
      <c r="B89" s="118" t="s">
        <v>265</v>
      </c>
      <c r="C89" s="121">
        <v>44973</v>
      </c>
      <c r="D89" s="118">
        <v>113879.9473014</v>
      </c>
      <c r="E89" s="135">
        <v>1</v>
      </c>
      <c r="G89" s="135" t="s">
        <v>313</v>
      </c>
      <c r="H89" s="135">
        <v>1017.4471158600001</v>
      </c>
      <c r="I89" s="103"/>
      <c r="M89"/>
      <c r="O89" s="135" t="s">
        <v>313</v>
      </c>
      <c r="P89" s="135">
        <v>1011.77517262</v>
      </c>
      <c r="BP89" s="149"/>
    </row>
    <row r="90" spans="1:70" x14ac:dyDescent="0.25">
      <c r="A90" s="97"/>
      <c r="B90" s="118" t="s">
        <v>270</v>
      </c>
      <c r="C90" s="121">
        <v>39226</v>
      </c>
      <c r="D90" s="118">
        <v>30904.43</v>
      </c>
      <c r="E90" s="135">
        <v>1</v>
      </c>
      <c r="F90" s="131"/>
      <c r="G90" s="135" t="s">
        <v>315</v>
      </c>
      <c r="H90" s="135">
        <v>3954.9167359100002</v>
      </c>
      <c r="I90" s="103"/>
      <c r="M90"/>
      <c r="O90" s="135" t="s">
        <v>315</v>
      </c>
      <c r="P90" s="135">
        <v>4442.6904798699998</v>
      </c>
      <c r="BO90" s="102" t="s">
        <v>462</v>
      </c>
      <c r="BP90" s="150" t="s">
        <v>630</v>
      </c>
    </row>
    <row r="91" spans="1:70" x14ac:dyDescent="0.25">
      <c r="A91" s="97"/>
      <c r="B91" s="118" t="s">
        <v>276</v>
      </c>
      <c r="C91" s="121">
        <v>44960</v>
      </c>
      <c r="D91" s="118">
        <v>32866.090126969997</v>
      </c>
      <c r="E91" s="135">
        <v>1</v>
      </c>
      <c r="F91" s="131"/>
      <c r="G91" s="135" t="s">
        <v>316</v>
      </c>
      <c r="H91" s="135">
        <v>13304.328516719999</v>
      </c>
      <c r="I91" s="103"/>
      <c r="M91"/>
      <c r="O91" s="135" t="s">
        <v>316</v>
      </c>
      <c r="P91" s="135">
        <v>13681.60793581</v>
      </c>
      <c r="BP91" s="149">
        <v>24628</v>
      </c>
    </row>
    <row r="92" spans="1:70" x14ac:dyDescent="0.25">
      <c r="A92" s="97"/>
      <c r="B92" s="118" t="s">
        <v>532</v>
      </c>
      <c r="C92" s="121">
        <v>44973</v>
      </c>
      <c r="D92" s="118">
        <v>103539.47415232001</v>
      </c>
      <c r="E92" s="135">
        <v>1</v>
      </c>
      <c r="F92" s="131"/>
      <c r="G92" s="135" t="s">
        <v>541</v>
      </c>
      <c r="H92" s="135">
        <v>856.83023358000003</v>
      </c>
      <c r="I92" s="103"/>
      <c r="M92"/>
      <c r="O92" s="135" t="s">
        <v>541</v>
      </c>
      <c r="P92" s="135">
        <v>882.32221420999997</v>
      </c>
    </row>
    <row r="93" spans="1:70" x14ac:dyDescent="0.25">
      <c r="A93" s="99"/>
      <c r="B93" s="118" t="s">
        <v>98</v>
      </c>
      <c r="C93" s="121">
        <v>44953</v>
      </c>
      <c r="D93" s="118">
        <v>1046.7299799800001</v>
      </c>
      <c r="E93" s="135">
        <v>1</v>
      </c>
      <c r="F93" s="131"/>
      <c r="G93" s="135" t="s">
        <v>542</v>
      </c>
      <c r="H93" s="135">
        <v>221.83054326999999</v>
      </c>
      <c r="I93" s="103"/>
      <c r="M93"/>
      <c r="O93" s="135" t="s">
        <v>542</v>
      </c>
      <c r="P93" s="135">
        <v>218.23768666000001</v>
      </c>
    </row>
    <row r="94" spans="1:70" x14ac:dyDescent="0.25">
      <c r="B94" s="118" t="s">
        <v>280</v>
      </c>
      <c r="C94" s="121">
        <v>41893</v>
      </c>
      <c r="D94" s="118">
        <v>83071.234493240001</v>
      </c>
      <c r="E94" s="135">
        <v>1</v>
      </c>
      <c r="G94" s="135" t="s">
        <v>543</v>
      </c>
      <c r="H94" s="135">
        <v>6154.8144229899999</v>
      </c>
      <c r="I94" s="103"/>
      <c r="M94"/>
      <c r="O94" s="135" t="s">
        <v>543</v>
      </c>
      <c r="P94" s="135">
        <v>5710.2243534700001</v>
      </c>
    </row>
    <row r="95" spans="1:70" x14ac:dyDescent="0.25">
      <c r="A95" s="12"/>
      <c r="B95" s="118" t="s">
        <v>283</v>
      </c>
      <c r="C95" s="121">
        <v>44267</v>
      </c>
      <c r="D95" s="118">
        <v>1480.57668984</v>
      </c>
      <c r="E95" s="135">
        <v>1</v>
      </c>
      <c r="G95" s="135" t="s">
        <v>544</v>
      </c>
      <c r="H95" s="135">
        <v>14132.429689729999</v>
      </c>
      <c r="I95" s="103"/>
      <c r="M95"/>
      <c r="O95" s="135" t="s">
        <v>544</v>
      </c>
      <c r="P95" s="135">
        <v>14951.3017396</v>
      </c>
    </row>
    <row r="96" spans="1:70" x14ac:dyDescent="0.25">
      <c r="A96" s="97"/>
      <c r="B96" s="118" t="s">
        <v>285</v>
      </c>
      <c r="C96" s="121">
        <v>44622</v>
      </c>
      <c r="D96" s="118">
        <v>4026.1048829199999</v>
      </c>
      <c r="E96" s="135">
        <v>1</v>
      </c>
      <c r="F96" s="131"/>
      <c r="G96" s="135" t="s">
        <v>545</v>
      </c>
      <c r="H96" s="135">
        <v>10330.17469987</v>
      </c>
      <c r="I96" s="103"/>
      <c r="M96"/>
      <c r="O96" s="135" t="s">
        <v>545</v>
      </c>
      <c r="P96" s="135">
        <v>10100.14295754</v>
      </c>
    </row>
    <row r="97" spans="1:16" x14ac:dyDescent="0.25">
      <c r="A97" s="97"/>
      <c r="B97" s="118" t="s">
        <v>534</v>
      </c>
      <c r="C97" s="121">
        <v>44953</v>
      </c>
      <c r="D97" s="118">
        <v>22453.62761335</v>
      </c>
      <c r="E97" s="135">
        <v>1</v>
      </c>
      <c r="F97" s="131"/>
      <c r="G97" s="135" t="s">
        <v>546</v>
      </c>
      <c r="H97" s="135">
        <v>2867.0731713499999</v>
      </c>
      <c r="I97" s="103"/>
      <c r="M97"/>
      <c r="O97" s="135" t="s">
        <v>546</v>
      </c>
      <c r="P97" s="135">
        <v>3170.3212952499998</v>
      </c>
    </row>
    <row r="98" spans="1:16" x14ac:dyDescent="0.25">
      <c r="A98" s="97"/>
      <c r="B98" s="118" t="s">
        <v>74</v>
      </c>
      <c r="C98" s="121">
        <v>43126</v>
      </c>
      <c r="D98" s="118">
        <v>57747.257279739999</v>
      </c>
      <c r="E98" s="135">
        <v>1</v>
      </c>
      <c r="F98" s="131"/>
      <c r="G98" s="135" t="s">
        <v>547</v>
      </c>
      <c r="H98" s="135">
        <v>3260.80147687</v>
      </c>
      <c r="I98" s="103"/>
      <c r="M98"/>
      <c r="O98" s="135" t="s">
        <v>547</v>
      </c>
      <c r="P98" s="135">
        <v>3158.9383110399999</v>
      </c>
    </row>
    <row r="99" spans="1:16" x14ac:dyDescent="0.25">
      <c r="A99" s="97"/>
      <c r="B99" s="118" t="s">
        <v>75</v>
      </c>
      <c r="C99" s="121">
        <v>43042</v>
      </c>
      <c r="D99" s="118">
        <v>84330.008150740003</v>
      </c>
      <c r="E99" s="135">
        <v>1</v>
      </c>
      <c r="F99" s="131"/>
      <c r="G99" s="135" t="s">
        <v>548</v>
      </c>
      <c r="H99" s="135">
        <v>9028.1610729599997</v>
      </c>
      <c r="I99" s="103"/>
      <c r="M99"/>
      <c r="O99" s="135" t="s">
        <v>548</v>
      </c>
      <c r="P99" s="135">
        <v>8451.8954725599997</v>
      </c>
    </row>
    <row r="100" spans="1:16" x14ac:dyDescent="0.25">
      <c r="B100" s="118" t="s">
        <v>289</v>
      </c>
      <c r="C100" s="121">
        <v>41250</v>
      </c>
      <c r="D100" s="118">
        <v>94719.679999999993</v>
      </c>
      <c r="E100" s="135">
        <v>1</v>
      </c>
      <c r="G100" s="135" t="s">
        <v>549</v>
      </c>
      <c r="H100" s="135">
        <v>33446.103324219999</v>
      </c>
      <c r="I100" s="103"/>
      <c r="M100"/>
      <c r="O100" s="135" t="s">
        <v>549</v>
      </c>
      <c r="P100" s="135">
        <v>31666.75465368</v>
      </c>
    </row>
    <row r="101" spans="1:16" x14ac:dyDescent="0.25">
      <c r="B101" s="118" t="s">
        <v>537</v>
      </c>
      <c r="C101" s="121">
        <v>42578</v>
      </c>
      <c r="D101" s="118">
        <v>13742.29947</v>
      </c>
      <c r="E101" s="135">
        <v>1</v>
      </c>
      <c r="F101" s="131"/>
      <c r="G101" s="135" t="s">
        <v>550</v>
      </c>
      <c r="H101" s="135">
        <v>81332.048577490001</v>
      </c>
      <c r="I101" s="103"/>
      <c r="M101"/>
      <c r="O101" s="135" t="s">
        <v>550</v>
      </c>
      <c r="P101" s="135">
        <v>80520.158239919998</v>
      </c>
    </row>
    <row r="102" spans="1:16" x14ac:dyDescent="0.25">
      <c r="B102" s="118" t="s">
        <v>302</v>
      </c>
      <c r="C102" s="121">
        <v>43875</v>
      </c>
      <c r="D102" s="118">
        <v>5900.4787694500001</v>
      </c>
      <c r="E102" s="135">
        <v>1</v>
      </c>
      <c r="G102" s="135" t="s">
        <v>551</v>
      </c>
      <c r="H102" s="135">
        <v>1107.75053095</v>
      </c>
      <c r="I102" s="103"/>
      <c r="M102"/>
      <c r="O102" s="135" t="s">
        <v>551</v>
      </c>
      <c r="P102" s="135">
        <v>1086.73241297</v>
      </c>
    </row>
    <row r="103" spans="1:16" x14ac:dyDescent="0.25">
      <c r="A103" s="12"/>
      <c r="B103" s="118" t="s">
        <v>514</v>
      </c>
      <c r="C103" s="121">
        <v>44287</v>
      </c>
      <c r="D103" s="118">
        <v>49244.486816149998</v>
      </c>
      <c r="E103" s="135">
        <v>1</v>
      </c>
      <c r="F103" s="131"/>
      <c r="G103" s="135" t="s">
        <v>504</v>
      </c>
      <c r="H103" s="135">
        <v>346.77856859000002</v>
      </c>
      <c r="I103" s="103"/>
      <c r="M103"/>
      <c r="O103" s="135" t="s">
        <v>504</v>
      </c>
      <c r="P103" s="135">
        <v>351.42709980000001</v>
      </c>
    </row>
    <row r="104" spans="1:16" x14ac:dyDescent="0.25">
      <c r="B104" s="118" t="s">
        <v>513</v>
      </c>
      <c r="C104" s="121">
        <v>44649</v>
      </c>
      <c r="D104" s="118">
        <v>45484.202380390001</v>
      </c>
      <c r="E104" s="135">
        <v>1</v>
      </c>
      <c r="F104" s="131"/>
      <c r="G104" s="135" t="s">
        <v>552</v>
      </c>
      <c r="H104" s="135">
        <v>5434.7004532199999</v>
      </c>
      <c r="I104" s="103"/>
      <c r="M104"/>
      <c r="O104" s="135" t="s">
        <v>552</v>
      </c>
      <c r="P104" s="135">
        <v>5638.5017202199997</v>
      </c>
    </row>
    <row r="105" spans="1:16" x14ac:dyDescent="0.25">
      <c r="B105" s="118" t="s">
        <v>506</v>
      </c>
      <c r="C105" s="121">
        <v>44820</v>
      </c>
      <c r="D105" s="118">
        <v>48548.268359590002</v>
      </c>
      <c r="E105" s="135">
        <v>1</v>
      </c>
      <c r="F105" s="131"/>
      <c r="G105" s="135" t="s">
        <v>553</v>
      </c>
      <c r="H105" s="135">
        <v>6808.4654264600003</v>
      </c>
      <c r="I105" s="103"/>
      <c r="M105"/>
      <c r="O105" s="135" t="s">
        <v>553</v>
      </c>
      <c r="P105" s="135">
        <v>6961.3434697599996</v>
      </c>
    </row>
    <row r="106" spans="1:16" x14ac:dyDescent="0.25">
      <c r="B106" s="118" t="s">
        <v>310</v>
      </c>
      <c r="C106" s="121">
        <v>44650</v>
      </c>
      <c r="D106" s="118">
        <v>5097.0536857899997</v>
      </c>
      <c r="E106" s="135">
        <v>1</v>
      </c>
      <c r="F106" s="131"/>
      <c r="G106" s="135" t="s">
        <v>554</v>
      </c>
      <c r="H106" s="135">
        <v>2821.9369090700002</v>
      </c>
      <c r="I106" s="103"/>
      <c r="M106"/>
      <c r="O106" s="135" t="s">
        <v>554</v>
      </c>
      <c r="P106" s="135">
        <v>2674.4058448199999</v>
      </c>
    </row>
    <row r="107" spans="1:16" x14ac:dyDescent="0.25">
      <c r="B107" s="118" t="s">
        <v>314</v>
      </c>
      <c r="C107" s="121">
        <v>43125</v>
      </c>
      <c r="D107" s="118">
        <v>11610.59631465</v>
      </c>
      <c r="E107" s="135">
        <v>1</v>
      </c>
      <c r="F107" s="131"/>
      <c r="G107" s="135" t="s">
        <v>555</v>
      </c>
      <c r="H107" s="135">
        <v>6123.8210853299997</v>
      </c>
      <c r="I107" s="103"/>
      <c r="M107"/>
      <c r="O107" s="135" t="s">
        <v>555</v>
      </c>
      <c r="P107" s="135">
        <v>6425.0961053199999</v>
      </c>
    </row>
    <row r="108" spans="1:16" x14ac:dyDescent="0.25">
      <c r="B108" s="118" t="s">
        <v>316</v>
      </c>
      <c r="C108" s="121">
        <v>44953</v>
      </c>
      <c r="D108" s="118">
        <v>13930.171446300001</v>
      </c>
      <c r="E108" s="135">
        <v>1</v>
      </c>
      <c r="G108" s="135" t="s">
        <v>556</v>
      </c>
      <c r="H108" s="135">
        <v>3017.7703061699999</v>
      </c>
      <c r="I108" s="103"/>
      <c r="M108"/>
      <c r="O108" s="135" t="s">
        <v>556</v>
      </c>
      <c r="P108" s="135">
        <v>2990.9083361399998</v>
      </c>
    </row>
    <row r="109" spans="1:16" x14ac:dyDescent="0.25">
      <c r="B109" s="118" t="s">
        <v>317</v>
      </c>
      <c r="C109" s="121">
        <v>44221</v>
      </c>
      <c r="D109" s="118">
        <v>59872.37</v>
      </c>
      <c r="E109" s="135">
        <v>1</v>
      </c>
      <c r="G109" s="135" t="s">
        <v>557</v>
      </c>
      <c r="H109" s="135">
        <v>215.45635128000001</v>
      </c>
      <c r="I109" s="103"/>
      <c r="M109"/>
      <c r="O109" s="135" t="s">
        <v>557</v>
      </c>
      <c r="P109" s="135">
        <v>203.74697549999999</v>
      </c>
    </row>
    <row r="110" spans="1:16" x14ac:dyDescent="0.25">
      <c r="B110" s="118" t="s">
        <v>321</v>
      </c>
      <c r="C110" s="121">
        <v>44264</v>
      </c>
      <c r="D110" s="118">
        <v>12719.63</v>
      </c>
      <c r="E110" s="135">
        <v>1</v>
      </c>
      <c r="G110" s="135" t="s">
        <v>558</v>
      </c>
      <c r="H110" s="135">
        <v>6673.7675012500004</v>
      </c>
      <c r="I110" s="103"/>
      <c r="M110"/>
      <c r="O110" s="135" t="s">
        <v>558</v>
      </c>
      <c r="P110" s="135">
        <v>6394.7804318300005</v>
      </c>
    </row>
    <row r="111" spans="1:16" x14ac:dyDescent="0.25">
      <c r="B111" s="118" t="s">
        <v>322</v>
      </c>
      <c r="C111" s="121">
        <v>41904</v>
      </c>
      <c r="D111" s="118">
        <v>5684.71</v>
      </c>
      <c r="E111" s="135">
        <v>1</v>
      </c>
      <c r="G111" s="135" t="s">
        <v>559</v>
      </c>
      <c r="H111" s="135">
        <v>8956.5265239399996</v>
      </c>
      <c r="I111" s="103"/>
      <c r="M111"/>
      <c r="O111" s="135" t="s">
        <v>559</v>
      </c>
      <c r="P111" s="135">
        <v>8492.0373680499997</v>
      </c>
    </row>
    <row r="112" spans="1:16" x14ac:dyDescent="0.25">
      <c r="B112" s="118" t="s">
        <v>548</v>
      </c>
      <c r="C112" s="121">
        <v>44568</v>
      </c>
      <c r="D112" s="118">
        <v>9604.4266733599998</v>
      </c>
      <c r="E112" s="135">
        <v>1</v>
      </c>
      <c r="G112" s="135" t="s">
        <v>560</v>
      </c>
      <c r="H112" s="135">
        <v>13667.664002</v>
      </c>
      <c r="I112" s="103"/>
      <c r="M112"/>
      <c r="O112" s="135" t="s">
        <v>560</v>
      </c>
      <c r="P112" s="135">
        <v>13542.825711990001</v>
      </c>
    </row>
    <row r="113" spans="2:16" x14ac:dyDescent="0.25">
      <c r="B113" s="118" t="s">
        <v>329</v>
      </c>
      <c r="C113" s="121">
        <v>42520</v>
      </c>
      <c r="D113" s="118">
        <v>31469.57</v>
      </c>
      <c r="E113" s="135">
        <v>1</v>
      </c>
      <c r="G113" s="135" t="s">
        <v>561</v>
      </c>
      <c r="H113" s="135">
        <v>13.061991020000001</v>
      </c>
      <c r="I113" s="103"/>
      <c r="M113"/>
      <c r="O113" s="135" t="s">
        <v>561</v>
      </c>
      <c r="P113" s="135">
        <v>12.12286057</v>
      </c>
    </row>
    <row r="114" spans="2:16" x14ac:dyDescent="0.25">
      <c r="B114" s="118" t="s">
        <v>551</v>
      </c>
      <c r="C114" s="121">
        <v>44567</v>
      </c>
      <c r="D114" s="118">
        <v>1162.66834156</v>
      </c>
      <c r="E114" s="135">
        <v>1</v>
      </c>
      <c r="G114" s="135" t="s">
        <v>562</v>
      </c>
      <c r="H114" s="135">
        <v>10038.94000551</v>
      </c>
      <c r="I114" s="103"/>
      <c r="M114"/>
      <c r="O114" s="135" t="s">
        <v>562</v>
      </c>
      <c r="P114" s="135">
        <v>9657.6290069799998</v>
      </c>
    </row>
    <row r="115" spans="2:16" x14ac:dyDescent="0.25">
      <c r="B115" s="118" t="s">
        <v>333</v>
      </c>
      <c r="C115" s="121">
        <v>42521</v>
      </c>
      <c r="D115" s="118">
        <v>12168.93</v>
      </c>
      <c r="E115" s="135">
        <v>1</v>
      </c>
      <c r="G115" s="135" t="s">
        <v>563</v>
      </c>
      <c r="H115" s="135">
        <v>126.04812086</v>
      </c>
      <c r="I115" s="103"/>
      <c r="M115"/>
      <c r="O115" s="135" t="s">
        <v>563</v>
      </c>
      <c r="P115" s="135">
        <v>127.93265755</v>
      </c>
    </row>
    <row r="116" spans="2:16" x14ac:dyDescent="0.25">
      <c r="B116" s="118" t="s">
        <v>556</v>
      </c>
      <c r="C116" s="121">
        <v>44890</v>
      </c>
      <c r="D116" s="118">
        <v>3147.37383525</v>
      </c>
      <c r="E116" s="135">
        <v>1</v>
      </c>
      <c r="G116" s="135" t="s">
        <v>564</v>
      </c>
      <c r="H116" s="135">
        <v>4221.6013364099999</v>
      </c>
      <c r="I116" s="103"/>
      <c r="M116"/>
      <c r="O116" s="135" t="s">
        <v>564</v>
      </c>
      <c r="P116" s="135">
        <v>3560.1884838199999</v>
      </c>
    </row>
    <row r="117" spans="2:16" x14ac:dyDescent="0.25">
      <c r="B117" s="118" t="s">
        <v>564</v>
      </c>
      <c r="C117" s="121">
        <v>44985</v>
      </c>
      <c r="D117" s="118">
        <v>4221.6013364099999</v>
      </c>
      <c r="E117" s="135">
        <v>1</v>
      </c>
      <c r="G117" s="135" t="s">
        <v>565</v>
      </c>
      <c r="H117" s="135">
        <v>221.28013960999999</v>
      </c>
      <c r="I117" s="103"/>
      <c r="M117"/>
      <c r="O117" s="135" t="s">
        <v>565</v>
      </c>
      <c r="P117" s="135">
        <v>200.15383066000001</v>
      </c>
    </row>
    <row r="118" spans="2:16" x14ac:dyDescent="0.25">
      <c r="B118" s="118" t="s">
        <v>570</v>
      </c>
      <c r="C118" s="121">
        <v>44820</v>
      </c>
      <c r="D118" s="118">
        <v>241099.40739340999</v>
      </c>
      <c r="E118" s="135">
        <v>1</v>
      </c>
      <c r="G118" s="135" t="s">
        <v>566</v>
      </c>
      <c r="H118" s="135">
        <v>82404.91948615</v>
      </c>
      <c r="I118" s="103"/>
      <c r="M118"/>
      <c r="O118" s="135" t="s">
        <v>566</v>
      </c>
      <c r="P118" s="135">
        <v>86755.332669580006</v>
      </c>
    </row>
    <row r="119" spans="2:16" x14ac:dyDescent="0.25">
      <c r="B119" s="118" t="s">
        <v>571</v>
      </c>
      <c r="C119" s="121">
        <v>44816</v>
      </c>
      <c r="D119" s="118">
        <v>47286.543722870003</v>
      </c>
      <c r="E119" s="135">
        <v>1</v>
      </c>
      <c r="G119" s="135" t="s">
        <v>567</v>
      </c>
      <c r="H119" s="135">
        <v>33090.352808800002</v>
      </c>
      <c r="I119" s="103"/>
      <c r="M119"/>
      <c r="O119" s="135" t="s">
        <v>567</v>
      </c>
      <c r="P119" s="135">
        <v>37312.229725570003</v>
      </c>
    </row>
    <row r="120" spans="2:16" x14ac:dyDescent="0.25">
      <c r="B120" s="118" t="s">
        <v>343</v>
      </c>
      <c r="C120" s="121">
        <v>43587</v>
      </c>
      <c r="D120" s="118">
        <v>21217.81</v>
      </c>
      <c r="E120" s="135">
        <v>1</v>
      </c>
      <c r="G120" s="135" t="s">
        <v>568</v>
      </c>
      <c r="H120" s="135">
        <v>47031.379332099998</v>
      </c>
      <c r="I120" s="103"/>
      <c r="M120"/>
      <c r="O120" s="135" t="s">
        <v>568</v>
      </c>
      <c r="P120" s="135">
        <v>55475.8751299</v>
      </c>
    </row>
    <row r="121" spans="2:16" x14ac:dyDescent="0.25">
      <c r="B121" s="118" t="s">
        <v>357</v>
      </c>
      <c r="C121" s="121">
        <v>42122</v>
      </c>
      <c r="D121" s="118">
        <v>13908.83</v>
      </c>
      <c r="E121" s="135">
        <v>1</v>
      </c>
      <c r="G121" s="135" t="s">
        <v>569</v>
      </c>
      <c r="H121" s="135">
        <v>14607.86124887</v>
      </c>
      <c r="I121" s="103"/>
      <c r="M121"/>
      <c r="O121" s="135" t="s">
        <v>569</v>
      </c>
      <c r="P121" s="135">
        <v>16649.614341740002</v>
      </c>
    </row>
    <row r="122" spans="2:16" x14ac:dyDescent="0.25">
      <c r="B122" s="118" t="s">
        <v>599</v>
      </c>
      <c r="C122" s="121">
        <v>44985</v>
      </c>
      <c r="D122" s="118">
        <v>20599.63</v>
      </c>
      <c r="E122" s="135">
        <v>1</v>
      </c>
      <c r="G122" s="135" t="s">
        <v>570</v>
      </c>
      <c r="H122" s="135">
        <v>175618.11307686</v>
      </c>
      <c r="I122" s="103"/>
      <c r="M122"/>
      <c r="O122" s="135" t="s">
        <v>570</v>
      </c>
      <c r="P122" s="135">
        <v>190297.43262658999</v>
      </c>
    </row>
    <row r="123" spans="2:16" x14ac:dyDescent="0.25">
      <c r="B123" s="118" t="s">
        <v>600</v>
      </c>
      <c r="C123" s="121">
        <v>44350</v>
      </c>
      <c r="D123" s="118">
        <v>10110.48</v>
      </c>
      <c r="E123" s="135">
        <v>1</v>
      </c>
      <c r="G123" s="135" t="s">
        <v>571</v>
      </c>
      <c r="H123" s="135">
        <v>25116.135995159999</v>
      </c>
      <c r="I123" s="103"/>
      <c r="M123"/>
      <c r="O123" s="135" t="s">
        <v>571</v>
      </c>
      <c r="P123" s="135">
        <v>26136.18685423</v>
      </c>
    </row>
    <row r="124" spans="2:16" x14ac:dyDescent="0.25">
      <c r="B124" s="118" t="s">
        <v>601</v>
      </c>
      <c r="C124" s="121">
        <v>44896</v>
      </c>
      <c r="D124" s="118">
        <v>9209.44</v>
      </c>
      <c r="E124" s="135">
        <v>1</v>
      </c>
      <c r="G124" s="135" t="s">
        <v>360</v>
      </c>
      <c r="H124" s="135">
        <v>6356.22</v>
      </c>
      <c r="I124" s="103"/>
      <c r="M124"/>
      <c r="O124" s="135" t="s">
        <v>360</v>
      </c>
      <c r="P124" s="135">
        <v>7313.91</v>
      </c>
    </row>
    <row r="125" spans="2:16" x14ac:dyDescent="0.25">
      <c r="B125" s="118" t="s">
        <v>605</v>
      </c>
      <c r="C125" s="121">
        <v>44603</v>
      </c>
      <c r="D125" s="118">
        <v>18572.78</v>
      </c>
      <c r="E125" s="135">
        <v>1</v>
      </c>
      <c r="G125" s="135" t="s">
        <v>361</v>
      </c>
      <c r="H125" s="135">
        <v>24024.080000000002</v>
      </c>
      <c r="I125" s="103"/>
      <c r="M125"/>
      <c r="O125" s="135" t="s">
        <v>361</v>
      </c>
      <c r="P125" s="135">
        <v>23979.62</v>
      </c>
    </row>
    <row r="126" spans="2:16" x14ac:dyDescent="0.25">
      <c r="B126" s="118" t="s">
        <v>375</v>
      </c>
      <c r="C126" s="121">
        <v>38027</v>
      </c>
      <c r="D126" s="118">
        <v>108.65</v>
      </c>
      <c r="E126" s="135">
        <v>1</v>
      </c>
      <c r="G126" s="135" t="s">
        <v>362</v>
      </c>
      <c r="H126" s="135">
        <v>13583.12</v>
      </c>
      <c r="I126" s="103"/>
      <c r="M126"/>
      <c r="O126" s="135" t="s">
        <v>362</v>
      </c>
      <c r="P126" s="135">
        <v>13262.17</v>
      </c>
    </row>
    <row r="127" spans="2:16" x14ac:dyDescent="0.25">
      <c r="B127" s="118" t="s">
        <v>376</v>
      </c>
      <c r="C127" s="121">
        <v>37757</v>
      </c>
      <c r="D127" s="118">
        <v>125</v>
      </c>
      <c r="E127" s="135">
        <v>1</v>
      </c>
      <c r="G127" s="135" t="s">
        <v>363</v>
      </c>
      <c r="H127" s="135">
        <v>20530.439999999999</v>
      </c>
      <c r="I127" s="103"/>
      <c r="M127"/>
      <c r="O127" s="135" t="s">
        <v>363</v>
      </c>
      <c r="P127" s="135">
        <v>20325.36</v>
      </c>
    </row>
    <row r="128" spans="2:16" x14ac:dyDescent="0.25">
      <c r="B128" s="118" t="s">
        <v>387</v>
      </c>
      <c r="C128" s="121">
        <v>38370</v>
      </c>
      <c r="D128" s="118">
        <v>242.71</v>
      </c>
      <c r="E128" s="135">
        <v>1</v>
      </c>
      <c r="G128" s="135" t="s">
        <v>364</v>
      </c>
      <c r="H128" s="135">
        <v>7335.34</v>
      </c>
      <c r="I128" s="103"/>
      <c r="M128"/>
      <c r="O128" s="135" t="s">
        <v>364</v>
      </c>
      <c r="P128" s="135">
        <v>8347.84</v>
      </c>
    </row>
    <row r="129" spans="2:16" x14ac:dyDescent="0.25">
      <c r="B129" s="118" t="s">
        <v>388</v>
      </c>
      <c r="C129" s="121">
        <v>38706</v>
      </c>
      <c r="D129" s="118">
        <v>128.63</v>
      </c>
      <c r="E129" s="135">
        <v>1</v>
      </c>
      <c r="G129" s="135" t="s">
        <v>365</v>
      </c>
      <c r="H129" s="135">
        <v>21330.77</v>
      </c>
      <c r="I129" s="103"/>
      <c r="M129"/>
      <c r="O129" s="135" t="s">
        <v>365</v>
      </c>
      <c r="P129" s="135">
        <v>21293.61</v>
      </c>
    </row>
    <row r="130" spans="2:16" x14ac:dyDescent="0.25">
      <c r="B130" s="118" t="s">
        <v>397</v>
      </c>
      <c r="C130" s="121">
        <v>42552</v>
      </c>
      <c r="D130" s="118">
        <v>1062.7544994699999</v>
      </c>
      <c r="E130" s="135">
        <v>1</v>
      </c>
      <c r="G130" s="135" t="s">
        <v>366</v>
      </c>
      <c r="H130" s="135">
        <v>12783.18</v>
      </c>
      <c r="I130" s="103"/>
      <c r="M130"/>
      <c r="O130" s="135" t="s">
        <v>366</v>
      </c>
      <c r="P130" s="135">
        <v>12499.93</v>
      </c>
    </row>
    <row r="131" spans="2:16" x14ac:dyDescent="0.25">
      <c r="B131" s="118" t="s">
        <v>399</v>
      </c>
      <c r="C131" s="121">
        <v>42550</v>
      </c>
      <c r="D131" s="118">
        <v>147.67885862</v>
      </c>
      <c r="E131" s="135">
        <v>1</v>
      </c>
      <c r="G131" s="135" t="s">
        <v>367</v>
      </c>
      <c r="H131" s="135">
        <v>17938.93</v>
      </c>
      <c r="I131" s="103"/>
      <c r="M131"/>
      <c r="O131" s="135" t="s">
        <v>367</v>
      </c>
      <c r="P131" s="135">
        <v>17767.099999999999</v>
      </c>
    </row>
    <row r="132" spans="2:16" x14ac:dyDescent="0.25">
      <c r="B132" s="118" t="s">
        <v>409</v>
      </c>
      <c r="C132" s="121">
        <v>42479</v>
      </c>
      <c r="D132" s="118">
        <v>517.55154836999998</v>
      </c>
      <c r="E132" s="135">
        <v>1</v>
      </c>
      <c r="G132" s="135" t="s">
        <v>572</v>
      </c>
      <c r="H132" s="135">
        <v>14683.8</v>
      </c>
      <c r="I132" s="103"/>
      <c r="M132"/>
      <c r="O132" s="135" t="s">
        <v>572</v>
      </c>
      <c r="P132" s="135">
        <v>15120.66</v>
      </c>
    </row>
    <row r="133" spans="2:16" x14ac:dyDescent="0.25">
      <c r="B133" s="118" t="s">
        <v>412</v>
      </c>
      <c r="C133" s="121">
        <v>42030</v>
      </c>
      <c r="D133" s="118">
        <v>227.86509369000001</v>
      </c>
      <c r="E133" s="135">
        <v>1</v>
      </c>
      <c r="G133" s="135" t="s">
        <v>573</v>
      </c>
      <c r="H133" s="135">
        <v>7757.29</v>
      </c>
      <c r="I133" s="103"/>
      <c r="M133"/>
      <c r="O133" s="135" t="s">
        <v>573</v>
      </c>
      <c r="P133" s="135">
        <v>7631.65</v>
      </c>
    </row>
    <row r="134" spans="2:16" x14ac:dyDescent="0.25">
      <c r="B134" s="118" t="s">
        <v>414</v>
      </c>
      <c r="C134" s="121">
        <v>42339</v>
      </c>
      <c r="D134" s="118">
        <v>487.53221783999999</v>
      </c>
      <c r="E134" s="135">
        <v>1</v>
      </c>
      <c r="G134" s="135" t="s">
        <v>574</v>
      </c>
      <c r="H134" s="135">
        <v>13104.6</v>
      </c>
      <c r="I134" s="103"/>
      <c r="M134"/>
      <c r="O134" s="135" t="s">
        <v>574</v>
      </c>
      <c r="P134" s="135">
        <v>12799.86</v>
      </c>
    </row>
    <row r="135" spans="2:16" x14ac:dyDescent="0.25">
      <c r="B135" s="118" t="s">
        <v>202</v>
      </c>
      <c r="C135" s="121">
        <v>38713</v>
      </c>
      <c r="D135" s="118">
        <v>17296.830000000002</v>
      </c>
      <c r="E135" s="135">
        <v>1</v>
      </c>
      <c r="G135" s="135" t="s">
        <v>575</v>
      </c>
      <c r="H135" s="135">
        <v>10118.66</v>
      </c>
      <c r="I135" s="103"/>
      <c r="M135"/>
      <c r="O135" s="135" t="s">
        <v>575</v>
      </c>
      <c r="P135" s="135">
        <v>9855.16</v>
      </c>
    </row>
    <row r="136" spans="2:16" x14ac:dyDescent="0.25">
      <c r="B136" s="118" t="s">
        <v>214</v>
      </c>
      <c r="C136" s="121">
        <v>38709</v>
      </c>
      <c r="D136" s="118">
        <v>10955.45</v>
      </c>
      <c r="E136" s="135">
        <v>1</v>
      </c>
      <c r="G136" s="135" t="s">
        <v>576</v>
      </c>
      <c r="H136" s="135">
        <v>1082.04</v>
      </c>
      <c r="I136" s="103"/>
      <c r="M136"/>
      <c r="O136" s="135" t="s">
        <v>576</v>
      </c>
      <c r="P136" s="135">
        <v>1084.5999999999999</v>
      </c>
    </row>
    <row r="137" spans="2:16" x14ac:dyDescent="0.25">
      <c r="B137" s="118" t="s">
        <v>215</v>
      </c>
      <c r="C137" s="121">
        <v>38580</v>
      </c>
      <c r="D137" s="118">
        <v>2321.6</v>
      </c>
      <c r="E137" s="135">
        <v>1</v>
      </c>
      <c r="G137" s="135" t="s">
        <v>577</v>
      </c>
      <c r="H137" s="135">
        <v>49988.24</v>
      </c>
      <c r="I137" s="103"/>
      <c r="M137"/>
      <c r="O137" s="135" t="s">
        <v>577</v>
      </c>
      <c r="P137" s="135">
        <v>50133.41</v>
      </c>
    </row>
    <row r="138" spans="2:16" x14ac:dyDescent="0.25">
      <c r="B138" s="118" t="s">
        <v>218</v>
      </c>
      <c r="C138" s="121">
        <v>38663</v>
      </c>
      <c r="D138" s="118">
        <v>43569.17</v>
      </c>
      <c r="E138" s="135">
        <v>1</v>
      </c>
      <c r="G138" s="135" t="s">
        <v>578</v>
      </c>
      <c r="H138" s="135">
        <v>16292.53</v>
      </c>
      <c r="I138" s="103"/>
      <c r="M138"/>
      <c r="O138" s="135" t="s">
        <v>578</v>
      </c>
      <c r="P138" s="135">
        <v>15810.3</v>
      </c>
    </row>
    <row r="139" spans="2:16" x14ac:dyDescent="0.25">
      <c r="B139" s="118" t="s">
        <v>222</v>
      </c>
      <c r="C139" s="121">
        <v>38716</v>
      </c>
      <c r="D139" s="118">
        <v>23744.76</v>
      </c>
      <c r="E139" s="135">
        <v>1</v>
      </c>
      <c r="G139" s="135" t="s">
        <v>579</v>
      </c>
      <c r="H139" s="135">
        <v>9064.49</v>
      </c>
      <c r="I139" s="103"/>
      <c r="M139"/>
      <c r="O139" s="135" t="s">
        <v>579</v>
      </c>
      <c r="P139" s="135">
        <v>8870.94</v>
      </c>
    </row>
    <row r="140" spans="2:16" x14ac:dyDescent="0.25">
      <c r="B140" s="118" t="s">
        <v>233</v>
      </c>
      <c r="C140" s="121">
        <v>38713</v>
      </c>
      <c r="D140" s="118">
        <v>30401.200000000001</v>
      </c>
      <c r="E140" s="135">
        <v>1</v>
      </c>
      <c r="G140" s="135" t="s">
        <v>580</v>
      </c>
      <c r="H140" s="135">
        <v>9117.51</v>
      </c>
      <c r="I140" s="103"/>
      <c r="M140"/>
      <c r="O140" s="135" t="s">
        <v>580</v>
      </c>
      <c r="P140" s="135">
        <v>10406.16</v>
      </c>
    </row>
    <row r="141" spans="2:16" x14ac:dyDescent="0.25">
      <c r="B141" s="118" t="s">
        <v>234</v>
      </c>
      <c r="C141" s="121">
        <v>38709</v>
      </c>
      <c r="D141" s="118">
        <v>16626.419999999998</v>
      </c>
      <c r="E141" s="135">
        <v>1</v>
      </c>
      <c r="G141" s="135" t="s">
        <v>581</v>
      </c>
      <c r="H141" s="135">
        <v>68592.600000000006</v>
      </c>
      <c r="I141" s="103"/>
      <c r="M141"/>
      <c r="O141" s="135" t="s">
        <v>581</v>
      </c>
      <c r="P141" s="135">
        <v>74011.86</v>
      </c>
    </row>
    <row r="142" spans="2:16" x14ac:dyDescent="0.25">
      <c r="B142" s="118" t="s">
        <v>244</v>
      </c>
      <c r="C142" s="121">
        <v>44953</v>
      </c>
      <c r="D142" s="118">
        <v>14108.549656339999</v>
      </c>
      <c r="E142" s="135">
        <v>1</v>
      </c>
      <c r="G142" s="135" t="s">
        <v>582</v>
      </c>
      <c r="H142" s="135">
        <v>15789.4</v>
      </c>
      <c r="I142" s="103"/>
      <c r="M142"/>
      <c r="O142" s="135" t="s">
        <v>582</v>
      </c>
      <c r="P142" s="135">
        <v>16259.16</v>
      </c>
    </row>
    <row r="143" spans="2:16" x14ac:dyDescent="0.25">
      <c r="B143" s="118" t="s">
        <v>99</v>
      </c>
      <c r="C143" s="121">
        <v>39587</v>
      </c>
      <c r="D143" s="118">
        <v>146.47999999999999</v>
      </c>
      <c r="E143" s="135">
        <v>1</v>
      </c>
      <c r="G143" s="135" t="s">
        <v>583</v>
      </c>
      <c r="H143" s="135">
        <v>8572</v>
      </c>
      <c r="I143" s="103"/>
      <c r="M143"/>
      <c r="O143" s="135" t="s">
        <v>583</v>
      </c>
      <c r="P143" s="135">
        <v>8433.17</v>
      </c>
    </row>
    <row r="144" spans="2:16" x14ac:dyDescent="0.25">
      <c r="B144" s="118" t="s">
        <v>252</v>
      </c>
      <c r="C144" s="121">
        <v>39604</v>
      </c>
      <c r="D144" s="118">
        <v>61121.71</v>
      </c>
      <c r="E144" s="135">
        <v>1</v>
      </c>
      <c r="G144" s="135" t="s">
        <v>584</v>
      </c>
      <c r="H144" s="135">
        <v>13065.21</v>
      </c>
      <c r="I144" s="103"/>
      <c r="M144"/>
      <c r="O144" s="135" t="s">
        <v>584</v>
      </c>
      <c r="P144" s="135">
        <v>12121.34</v>
      </c>
    </row>
    <row r="145" spans="2:16" x14ac:dyDescent="0.25">
      <c r="B145" s="118" t="s">
        <v>46</v>
      </c>
      <c r="C145" s="121">
        <v>44960</v>
      </c>
      <c r="D145" s="118">
        <v>71814.849617810003</v>
      </c>
      <c r="E145" s="135">
        <v>1</v>
      </c>
      <c r="G145" s="135" t="s">
        <v>585</v>
      </c>
      <c r="H145" s="135">
        <v>12153.53</v>
      </c>
      <c r="I145" s="103"/>
      <c r="M145"/>
      <c r="O145" s="135" t="s">
        <v>585</v>
      </c>
      <c r="P145" s="135">
        <v>12857.74</v>
      </c>
    </row>
    <row r="146" spans="2:16" x14ac:dyDescent="0.25">
      <c r="B146" s="118" t="s">
        <v>42</v>
      </c>
      <c r="C146" s="121">
        <v>44953</v>
      </c>
      <c r="D146" s="118">
        <v>80791.355453979995</v>
      </c>
      <c r="E146" s="135">
        <v>1</v>
      </c>
      <c r="G146" s="135" t="s">
        <v>586</v>
      </c>
      <c r="H146" s="135">
        <v>13737.01</v>
      </c>
      <c r="I146" s="103"/>
      <c r="M146"/>
      <c r="O146" s="135" t="s">
        <v>586</v>
      </c>
      <c r="P146" s="135">
        <v>13447.04</v>
      </c>
    </row>
    <row r="147" spans="2:16" x14ac:dyDescent="0.25">
      <c r="B147" s="118" t="s">
        <v>48</v>
      </c>
      <c r="C147" s="121">
        <v>44578</v>
      </c>
      <c r="D147" s="118">
        <v>8955.0713737599999</v>
      </c>
      <c r="E147" s="135">
        <v>1</v>
      </c>
      <c r="G147" s="135" t="s">
        <v>587</v>
      </c>
      <c r="H147" s="135">
        <v>6398.85</v>
      </c>
      <c r="I147" s="103"/>
      <c r="M147"/>
      <c r="O147" s="135" t="s">
        <v>587</v>
      </c>
      <c r="P147" s="135">
        <v>7075.65</v>
      </c>
    </row>
    <row r="148" spans="2:16" x14ac:dyDescent="0.25">
      <c r="B148" s="118" t="s">
        <v>66</v>
      </c>
      <c r="C148" s="121">
        <v>43165</v>
      </c>
      <c r="D148" s="118">
        <v>18847.577311370002</v>
      </c>
      <c r="E148" s="135">
        <v>1</v>
      </c>
      <c r="G148" s="135" t="s">
        <v>588</v>
      </c>
      <c r="H148" s="135">
        <v>7277.41</v>
      </c>
      <c r="I148" s="103"/>
      <c r="M148"/>
      <c r="O148" s="135" t="s">
        <v>588</v>
      </c>
      <c r="P148" s="135">
        <v>7050.07</v>
      </c>
    </row>
    <row r="149" spans="2:16" x14ac:dyDescent="0.25">
      <c r="B149" s="118" t="s">
        <v>68</v>
      </c>
      <c r="C149" s="121">
        <v>44973</v>
      </c>
      <c r="D149" s="118">
        <v>103475.44706068</v>
      </c>
      <c r="E149" s="135">
        <v>1</v>
      </c>
      <c r="G149" s="135" t="s">
        <v>589</v>
      </c>
      <c r="H149" s="135">
        <v>20490.88</v>
      </c>
      <c r="I149" s="103"/>
      <c r="M149"/>
      <c r="O149" s="135" t="s">
        <v>589</v>
      </c>
      <c r="P149" s="135">
        <v>19182.95</v>
      </c>
    </row>
    <row r="150" spans="2:16" x14ac:dyDescent="0.25">
      <c r="B150" s="118" t="s">
        <v>102</v>
      </c>
      <c r="C150" s="121">
        <v>42346</v>
      </c>
      <c r="D150" s="118">
        <v>1703.8449540300001</v>
      </c>
      <c r="E150" s="135">
        <v>1</v>
      </c>
      <c r="G150" s="135" t="s">
        <v>590</v>
      </c>
      <c r="H150" s="135">
        <v>10474.959999999999</v>
      </c>
      <c r="I150" s="103"/>
      <c r="M150"/>
      <c r="O150" s="135" t="s">
        <v>590</v>
      </c>
      <c r="P150" s="135">
        <v>9916.4599999999991</v>
      </c>
    </row>
    <row r="151" spans="2:16" x14ac:dyDescent="0.25">
      <c r="B151" s="118" t="s">
        <v>260</v>
      </c>
      <c r="C151" s="121">
        <v>43738</v>
      </c>
      <c r="D151" s="118">
        <v>562.66120274000002</v>
      </c>
      <c r="E151" s="135">
        <v>1</v>
      </c>
      <c r="G151" s="135" t="s">
        <v>591</v>
      </c>
      <c r="H151" s="135">
        <v>19216.66</v>
      </c>
      <c r="I151" s="103"/>
      <c r="M151"/>
      <c r="O151" s="135" t="s">
        <v>591</v>
      </c>
      <c r="P151" s="135">
        <v>19024.84</v>
      </c>
    </row>
    <row r="152" spans="2:16" x14ac:dyDescent="0.25">
      <c r="B152" s="118" t="s">
        <v>92</v>
      </c>
      <c r="C152" s="121">
        <v>42305</v>
      </c>
      <c r="D152" s="118">
        <v>597.8558587</v>
      </c>
      <c r="E152" s="135">
        <v>1</v>
      </c>
      <c r="G152" s="135" t="s">
        <v>592</v>
      </c>
      <c r="H152" s="135">
        <v>8313.41</v>
      </c>
      <c r="I152" s="103"/>
      <c r="M152"/>
      <c r="O152" s="135" t="s">
        <v>592</v>
      </c>
      <c r="P152" s="135">
        <v>8155.67</v>
      </c>
    </row>
    <row r="153" spans="2:16" x14ac:dyDescent="0.25">
      <c r="B153" s="118" t="s">
        <v>274</v>
      </c>
      <c r="C153" s="121">
        <v>43125</v>
      </c>
      <c r="D153" s="118">
        <v>11425.13000949</v>
      </c>
      <c r="E153" s="135">
        <v>1</v>
      </c>
      <c r="G153" s="135" t="s">
        <v>593</v>
      </c>
      <c r="H153" s="135">
        <v>2878.94</v>
      </c>
      <c r="I153" s="103"/>
      <c r="M153"/>
      <c r="O153" s="135" t="s">
        <v>593</v>
      </c>
      <c r="P153" s="135">
        <v>2917.55</v>
      </c>
    </row>
    <row r="154" spans="2:16" x14ac:dyDescent="0.25">
      <c r="B154" s="118" t="s">
        <v>279</v>
      </c>
      <c r="C154" s="121">
        <v>40581</v>
      </c>
      <c r="D154" s="118">
        <v>82132.160000000003</v>
      </c>
      <c r="E154" s="135">
        <v>1</v>
      </c>
      <c r="G154" s="135" t="s">
        <v>594</v>
      </c>
      <c r="H154" s="135">
        <v>9650.76</v>
      </c>
      <c r="I154" s="103"/>
      <c r="M154"/>
      <c r="O154" s="135" t="s">
        <v>594</v>
      </c>
      <c r="P154" s="135">
        <v>10012.66</v>
      </c>
    </row>
    <row r="155" spans="2:16" x14ac:dyDescent="0.25">
      <c r="B155" s="118" t="s">
        <v>282</v>
      </c>
      <c r="C155" s="121">
        <v>38840</v>
      </c>
      <c r="D155" s="118">
        <v>2905.13</v>
      </c>
      <c r="E155" s="135">
        <v>1</v>
      </c>
      <c r="G155" s="135" t="s">
        <v>595</v>
      </c>
      <c r="H155" s="135">
        <v>11639.76</v>
      </c>
      <c r="I155" s="103"/>
      <c r="M155"/>
      <c r="O155" s="135" t="s">
        <v>595</v>
      </c>
      <c r="P155" s="135">
        <v>11901.12</v>
      </c>
    </row>
    <row r="156" spans="2:16" x14ac:dyDescent="0.25">
      <c r="B156" s="118" t="s">
        <v>52</v>
      </c>
      <c r="C156" s="121">
        <v>44953</v>
      </c>
      <c r="D156" s="118">
        <v>15215.25711737</v>
      </c>
      <c r="E156" s="135">
        <v>1</v>
      </c>
      <c r="G156" s="135" t="s">
        <v>596</v>
      </c>
      <c r="H156" s="135">
        <v>109043.11</v>
      </c>
      <c r="I156" s="103"/>
      <c r="M156"/>
      <c r="O156" s="135" t="s">
        <v>596</v>
      </c>
      <c r="P156" s="135">
        <v>103342.33</v>
      </c>
    </row>
    <row r="157" spans="2:16" x14ac:dyDescent="0.25">
      <c r="B157" s="118" t="s">
        <v>72</v>
      </c>
      <c r="C157" s="121">
        <v>44263</v>
      </c>
      <c r="D157" s="118">
        <v>51535.333108639999</v>
      </c>
      <c r="E157" s="135">
        <v>1</v>
      </c>
      <c r="G157" s="135" t="s">
        <v>597</v>
      </c>
      <c r="H157" s="135">
        <v>10469.290000000001</v>
      </c>
      <c r="I157" s="103"/>
      <c r="M157"/>
      <c r="O157" s="135" t="s">
        <v>597</v>
      </c>
      <c r="P157" s="135">
        <v>10984.35</v>
      </c>
    </row>
    <row r="158" spans="2:16" x14ac:dyDescent="0.25">
      <c r="B158" s="118" t="s">
        <v>84</v>
      </c>
      <c r="C158" s="121">
        <v>41893</v>
      </c>
      <c r="D158" s="118">
        <v>95446.135778840006</v>
      </c>
      <c r="E158" s="135">
        <v>1</v>
      </c>
      <c r="G158" s="135" t="s">
        <v>598</v>
      </c>
      <c r="H158" s="135">
        <v>4028.25</v>
      </c>
      <c r="I158" s="103"/>
      <c r="M158"/>
      <c r="O158" s="135" t="s">
        <v>598</v>
      </c>
      <c r="P158" s="135">
        <v>3992.39</v>
      </c>
    </row>
    <row r="159" spans="2:16" x14ac:dyDescent="0.25">
      <c r="B159" s="118" t="s">
        <v>291</v>
      </c>
      <c r="C159" s="121">
        <v>40581</v>
      </c>
      <c r="D159" s="118">
        <v>88089.14</v>
      </c>
      <c r="E159" s="135">
        <v>1</v>
      </c>
      <c r="G159" s="135" t="s">
        <v>599</v>
      </c>
      <c r="H159" s="135">
        <v>20599.63</v>
      </c>
      <c r="I159" s="103"/>
      <c r="M159"/>
      <c r="O159" s="135" t="s">
        <v>599</v>
      </c>
      <c r="P159" s="135">
        <v>19480.11</v>
      </c>
    </row>
    <row r="160" spans="2:16" x14ac:dyDescent="0.25">
      <c r="B160" s="118" t="s">
        <v>292</v>
      </c>
      <c r="C160" s="121">
        <v>42655</v>
      </c>
      <c r="D160" s="118">
        <v>6829.7257960500001</v>
      </c>
      <c r="E160" s="135">
        <v>1</v>
      </c>
      <c r="G160" s="135" t="s">
        <v>600</v>
      </c>
      <c r="H160" s="135">
        <v>10026.1</v>
      </c>
      <c r="I160" s="103"/>
      <c r="M160"/>
      <c r="O160" s="135" t="s">
        <v>600</v>
      </c>
      <c r="P160" s="135">
        <v>9606.9699999999993</v>
      </c>
    </row>
    <row r="161" spans="2:16" x14ac:dyDescent="0.25">
      <c r="B161" s="118" t="s">
        <v>293</v>
      </c>
      <c r="C161" s="121">
        <v>43125</v>
      </c>
      <c r="D161" s="118">
        <v>9856.3269865999991</v>
      </c>
      <c r="E161" s="135">
        <v>1</v>
      </c>
      <c r="G161" s="135" t="s">
        <v>601</v>
      </c>
      <c r="H161" s="135">
        <v>8794.15</v>
      </c>
      <c r="I161" s="103"/>
      <c r="M161"/>
      <c r="O161" s="135" t="s">
        <v>601</v>
      </c>
      <c r="P161" s="135">
        <v>8338.08</v>
      </c>
    </row>
    <row r="162" spans="2:16" x14ac:dyDescent="0.25">
      <c r="B162" s="118" t="s">
        <v>296</v>
      </c>
      <c r="C162" s="121">
        <v>39381</v>
      </c>
      <c r="D162" s="118">
        <v>42355.94</v>
      </c>
      <c r="E162" s="135">
        <v>1</v>
      </c>
      <c r="G162" s="135" t="s">
        <v>602</v>
      </c>
      <c r="H162" s="135">
        <v>35542.269999999997</v>
      </c>
      <c r="I162" s="103"/>
      <c r="M162"/>
      <c r="O162" s="135" t="s">
        <v>602</v>
      </c>
      <c r="P162" s="135">
        <v>35217.629999999997</v>
      </c>
    </row>
    <row r="163" spans="2:16" x14ac:dyDescent="0.25">
      <c r="B163" s="118" t="s">
        <v>300</v>
      </c>
      <c r="C163" s="121">
        <v>39209</v>
      </c>
      <c r="D163" s="118">
        <v>910.48</v>
      </c>
      <c r="E163" s="135">
        <v>1</v>
      </c>
      <c r="G163" s="135" t="s">
        <v>603</v>
      </c>
      <c r="H163" s="135">
        <v>1775.57</v>
      </c>
      <c r="I163" s="103"/>
      <c r="M163"/>
      <c r="O163" s="135" t="s">
        <v>603</v>
      </c>
      <c r="P163" s="135">
        <v>1647.91</v>
      </c>
    </row>
    <row r="164" spans="2:16" x14ac:dyDescent="0.25">
      <c r="B164" s="118" t="s">
        <v>516</v>
      </c>
      <c r="C164" s="121">
        <v>44467</v>
      </c>
      <c r="D164" s="118">
        <v>5917.4404180399997</v>
      </c>
      <c r="E164" s="135">
        <v>1</v>
      </c>
      <c r="G164" s="135" t="s">
        <v>604</v>
      </c>
      <c r="H164" s="135">
        <v>2171.6799999999998</v>
      </c>
      <c r="I164" s="103"/>
      <c r="M164"/>
      <c r="O164" s="135" t="s">
        <v>604</v>
      </c>
      <c r="P164" s="135">
        <v>2089.1999999999998</v>
      </c>
    </row>
    <row r="165" spans="2:16" x14ac:dyDescent="0.25">
      <c r="B165" s="118" t="s">
        <v>510</v>
      </c>
      <c r="C165" s="121">
        <v>44973</v>
      </c>
      <c r="D165" s="118">
        <v>39206.138359459997</v>
      </c>
      <c r="E165" s="135">
        <v>1</v>
      </c>
      <c r="G165" s="135" t="s">
        <v>605</v>
      </c>
      <c r="H165" s="135">
        <v>16833.060000000001</v>
      </c>
      <c r="I165" s="103"/>
      <c r="M165"/>
      <c r="O165" s="135" t="s">
        <v>605</v>
      </c>
      <c r="P165" s="135">
        <v>16865.73</v>
      </c>
    </row>
    <row r="166" spans="2:16" x14ac:dyDescent="0.25">
      <c r="B166" s="118" t="s">
        <v>311</v>
      </c>
      <c r="C166" s="121">
        <v>44953</v>
      </c>
      <c r="D166" s="118">
        <v>80791.355453979995</v>
      </c>
      <c r="E166" s="135">
        <v>1</v>
      </c>
      <c r="G166" s="135" t="s">
        <v>606</v>
      </c>
      <c r="H166" s="135">
        <v>11382.99</v>
      </c>
      <c r="I166" s="103"/>
      <c r="M166"/>
      <c r="O166" s="135" t="s">
        <v>606</v>
      </c>
      <c r="P166" s="135">
        <v>9599.57</v>
      </c>
    </row>
    <row r="167" spans="2:16" x14ac:dyDescent="0.25">
      <c r="B167" s="118" t="s">
        <v>315</v>
      </c>
      <c r="C167" s="121">
        <v>44622</v>
      </c>
      <c r="D167" s="118">
        <v>5066.9148220400002</v>
      </c>
      <c r="E167" s="135">
        <v>1</v>
      </c>
      <c r="G167" s="135" t="s">
        <v>607</v>
      </c>
      <c r="H167" s="135">
        <v>7971.35</v>
      </c>
      <c r="I167" s="103"/>
      <c r="M167"/>
      <c r="O167" s="135" t="s">
        <v>607</v>
      </c>
      <c r="P167" s="135">
        <v>7210.3</v>
      </c>
    </row>
    <row r="168" spans="2:16" x14ac:dyDescent="0.25">
      <c r="B168" s="118" t="s">
        <v>319</v>
      </c>
      <c r="C168" s="121">
        <v>43348</v>
      </c>
      <c r="D168" s="118">
        <v>19072.88</v>
      </c>
      <c r="E168" s="135">
        <v>1</v>
      </c>
      <c r="G168" s="135" t="s">
        <v>608</v>
      </c>
      <c r="H168" s="135">
        <v>17906.150000000001</v>
      </c>
      <c r="I168" s="103"/>
      <c r="M168"/>
      <c r="O168" s="135" t="s">
        <v>608</v>
      </c>
      <c r="P168" s="135">
        <v>18851.47</v>
      </c>
    </row>
    <row r="169" spans="2:16" x14ac:dyDescent="0.25">
      <c r="B169" s="118" t="s">
        <v>326</v>
      </c>
      <c r="C169" s="121">
        <v>43131</v>
      </c>
      <c r="D169" s="118">
        <v>8207.27</v>
      </c>
      <c r="E169" s="135">
        <v>1</v>
      </c>
      <c r="G169" s="135" t="s">
        <v>609</v>
      </c>
      <c r="H169" s="135">
        <v>9980.14</v>
      </c>
      <c r="I169" s="103"/>
      <c r="M169"/>
      <c r="O169" s="135" t="s">
        <v>609</v>
      </c>
      <c r="P169" s="135">
        <v>11046.64</v>
      </c>
    </row>
    <row r="170" spans="2:16" x14ac:dyDescent="0.25">
      <c r="B170" s="118" t="s">
        <v>550</v>
      </c>
      <c r="C170" s="121">
        <v>44685</v>
      </c>
      <c r="D170" s="118">
        <v>81598.783753540003</v>
      </c>
      <c r="E170" s="135">
        <v>1</v>
      </c>
      <c r="G170" s="135" t="s">
        <v>610</v>
      </c>
      <c r="H170" s="135">
        <v>8666.98</v>
      </c>
      <c r="I170" s="103"/>
      <c r="M170"/>
      <c r="O170" s="135" t="s">
        <v>610</v>
      </c>
      <c r="P170" s="135">
        <v>10230.36</v>
      </c>
    </row>
    <row r="171" spans="2:16" x14ac:dyDescent="0.25">
      <c r="B171" s="118" t="s">
        <v>552</v>
      </c>
      <c r="C171" s="121">
        <v>44481</v>
      </c>
      <c r="D171" s="118">
        <v>6992.6479164800003</v>
      </c>
      <c r="E171" s="135">
        <v>1</v>
      </c>
      <c r="G171" s="135" t="s">
        <v>611</v>
      </c>
      <c r="H171" s="135">
        <v>5611.04</v>
      </c>
      <c r="I171" s="103"/>
      <c r="M171"/>
      <c r="O171" s="135" t="s">
        <v>611</v>
      </c>
      <c r="P171" s="135">
        <v>6395.3</v>
      </c>
    </row>
    <row r="172" spans="2:16" x14ac:dyDescent="0.25">
      <c r="B172" s="118" t="s">
        <v>554</v>
      </c>
      <c r="C172" s="121">
        <v>44973</v>
      </c>
      <c r="D172" s="118">
        <v>2894.3851995599998</v>
      </c>
      <c r="E172" s="135">
        <v>1</v>
      </c>
      <c r="G172" s="135" t="s">
        <v>612</v>
      </c>
      <c r="H172" s="135">
        <v>64077.23</v>
      </c>
      <c r="I172" s="103"/>
      <c r="M172"/>
      <c r="O172" s="135" t="s">
        <v>612</v>
      </c>
      <c r="P172" s="135">
        <v>69418.94</v>
      </c>
    </row>
    <row r="173" spans="2:16" x14ac:dyDescent="0.25">
      <c r="B173" s="118" t="s">
        <v>559</v>
      </c>
      <c r="C173" s="121">
        <v>44896</v>
      </c>
      <c r="D173" s="118">
        <v>9379.4863880299999</v>
      </c>
      <c r="E173" s="135">
        <v>1</v>
      </c>
      <c r="G173" s="135" t="s">
        <v>613</v>
      </c>
      <c r="H173" s="135">
        <v>999.94</v>
      </c>
      <c r="I173" s="103"/>
      <c r="M173"/>
      <c r="O173" s="135" t="s">
        <v>613</v>
      </c>
      <c r="P173" s="135">
        <v>1040.56</v>
      </c>
    </row>
    <row r="174" spans="2:16" x14ac:dyDescent="0.25">
      <c r="B174" s="118" t="s">
        <v>568</v>
      </c>
      <c r="C174" s="121">
        <v>44621</v>
      </c>
      <c r="D174" s="118">
        <v>75185.759196829997</v>
      </c>
      <c r="E174" s="135">
        <v>1</v>
      </c>
      <c r="G174" s="135"/>
      <c r="H174" s="135"/>
      <c r="I174" s="103"/>
      <c r="M174"/>
      <c r="O174" s="135"/>
      <c r="P174" s="135"/>
    </row>
    <row r="175" spans="2:16" x14ac:dyDescent="0.25">
      <c r="B175" s="118" t="s">
        <v>340</v>
      </c>
      <c r="C175" s="121">
        <v>43627</v>
      </c>
      <c r="D175" s="118">
        <v>9352.09</v>
      </c>
      <c r="E175" s="135">
        <v>1</v>
      </c>
      <c r="G175" s="135"/>
      <c r="H175" s="135"/>
      <c r="I175" s="103"/>
      <c r="M175"/>
      <c r="O175" s="135"/>
      <c r="P175" s="135"/>
    </row>
    <row r="176" spans="2:16" x14ac:dyDescent="0.25">
      <c r="B176" s="118" t="s">
        <v>344</v>
      </c>
      <c r="C176" s="121">
        <v>43165</v>
      </c>
      <c r="D176" s="118">
        <v>15182</v>
      </c>
      <c r="E176" s="135">
        <v>1</v>
      </c>
      <c r="G176" s="135"/>
      <c r="H176" s="135"/>
      <c r="I176" s="103"/>
      <c r="M176"/>
      <c r="O176" s="135"/>
      <c r="P176" s="135"/>
    </row>
    <row r="177" spans="2:16" x14ac:dyDescent="0.25">
      <c r="B177" s="118" t="s">
        <v>349</v>
      </c>
      <c r="C177" s="121">
        <v>42222</v>
      </c>
      <c r="D177" s="118">
        <v>28083.96</v>
      </c>
      <c r="E177" s="135">
        <v>1</v>
      </c>
      <c r="G177" s="135"/>
      <c r="H177" s="135"/>
      <c r="I177" s="103"/>
      <c r="M177"/>
      <c r="O177" s="135"/>
      <c r="P177" s="135"/>
    </row>
    <row r="178" spans="2:16" x14ac:dyDescent="0.25">
      <c r="B178" s="118" t="s">
        <v>352</v>
      </c>
      <c r="C178" s="121">
        <v>44264</v>
      </c>
      <c r="D178" s="118">
        <v>10031.93</v>
      </c>
      <c r="E178" s="135">
        <v>1</v>
      </c>
      <c r="G178" s="135"/>
      <c r="H178" s="135"/>
      <c r="I178" s="103"/>
      <c r="M178"/>
      <c r="O178" s="135"/>
      <c r="P178" s="135"/>
    </row>
    <row r="179" spans="2:16" x14ac:dyDescent="0.25">
      <c r="B179" s="118" t="s">
        <v>364</v>
      </c>
      <c r="C179" s="121">
        <v>44622</v>
      </c>
      <c r="D179" s="118">
        <v>9798.27</v>
      </c>
      <c r="E179" s="135">
        <v>1</v>
      </c>
      <c r="G179" s="135"/>
      <c r="H179" s="135"/>
      <c r="I179" s="103"/>
      <c r="M179"/>
      <c r="O179" s="135"/>
      <c r="P179" s="135"/>
    </row>
    <row r="180" spans="2:16" x14ac:dyDescent="0.25">
      <c r="B180" s="118" t="s">
        <v>576</v>
      </c>
      <c r="C180" s="121">
        <v>44567</v>
      </c>
      <c r="D180" s="118">
        <v>1216.95</v>
      </c>
      <c r="E180" s="135">
        <v>1</v>
      </c>
      <c r="G180" s="135"/>
      <c r="H180" s="135"/>
      <c r="I180" s="103"/>
      <c r="M180"/>
      <c r="O180" s="135"/>
      <c r="P180" s="135"/>
    </row>
    <row r="181" spans="2:16" x14ac:dyDescent="0.25">
      <c r="B181" s="118" t="s">
        <v>577</v>
      </c>
      <c r="C181" s="121">
        <v>44973</v>
      </c>
      <c r="D181" s="118">
        <v>52045.59</v>
      </c>
      <c r="E181" s="135">
        <v>1</v>
      </c>
      <c r="G181" s="135"/>
      <c r="H181" s="135"/>
      <c r="I181" s="103"/>
      <c r="M181"/>
      <c r="O181" s="135"/>
      <c r="P181" s="135"/>
    </row>
    <row r="182" spans="2:16" x14ac:dyDescent="0.25">
      <c r="B182" s="118" t="s">
        <v>578</v>
      </c>
      <c r="C182" s="121">
        <v>44980</v>
      </c>
      <c r="D182" s="118">
        <v>16384.21</v>
      </c>
      <c r="E182" s="135">
        <v>1</v>
      </c>
      <c r="G182" s="135"/>
      <c r="H182" s="135"/>
      <c r="I182" s="103"/>
      <c r="M182"/>
      <c r="O182" s="135"/>
      <c r="P182" s="135"/>
    </row>
    <row r="183" spans="2:16" x14ac:dyDescent="0.25">
      <c r="B183" s="118" t="s">
        <v>584</v>
      </c>
      <c r="C183" s="121">
        <v>44980</v>
      </c>
      <c r="D183" s="118">
        <v>13099.7</v>
      </c>
      <c r="E183" s="135">
        <v>1</v>
      </c>
      <c r="G183" s="135"/>
      <c r="H183" s="135"/>
      <c r="I183" s="103"/>
      <c r="M183"/>
      <c r="O183" s="135"/>
      <c r="P183" s="135"/>
    </row>
    <row r="184" spans="2:16" x14ac:dyDescent="0.25">
      <c r="B184" s="118" t="s">
        <v>589</v>
      </c>
      <c r="C184" s="121">
        <v>44568</v>
      </c>
      <c r="D184" s="118">
        <v>21798.81</v>
      </c>
      <c r="E184" s="135">
        <v>1</v>
      </c>
      <c r="G184" s="135"/>
      <c r="H184" s="135"/>
      <c r="I184" s="103"/>
      <c r="M184"/>
      <c r="O184" s="135"/>
      <c r="P184" s="135"/>
    </row>
    <row r="185" spans="2:16" x14ac:dyDescent="0.25">
      <c r="B185" s="118" t="s">
        <v>591</v>
      </c>
      <c r="C185" s="121">
        <v>44685</v>
      </c>
      <c r="D185" s="118">
        <v>19279.689999999999</v>
      </c>
      <c r="E185" s="135">
        <v>1</v>
      </c>
      <c r="G185" s="135"/>
      <c r="H185" s="135"/>
      <c r="I185" s="103"/>
      <c r="M185"/>
      <c r="O185" s="135"/>
      <c r="P185" s="135"/>
    </row>
    <row r="186" spans="2:16" x14ac:dyDescent="0.25">
      <c r="B186" s="118" t="s">
        <v>594</v>
      </c>
      <c r="C186" s="121">
        <v>44481</v>
      </c>
      <c r="D186" s="118">
        <v>12417.31</v>
      </c>
      <c r="E186" s="135">
        <v>1</v>
      </c>
      <c r="G186" s="135"/>
      <c r="H186" s="135"/>
      <c r="I186" s="103"/>
      <c r="M186"/>
      <c r="O186" s="135"/>
      <c r="P186" s="135"/>
    </row>
    <row r="187" spans="2:16" x14ac:dyDescent="0.25">
      <c r="B187" s="118" t="s">
        <v>596</v>
      </c>
      <c r="C187" s="121">
        <v>44973</v>
      </c>
      <c r="D187" s="118">
        <v>111842.6</v>
      </c>
      <c r="E187" s="135">
        <v>1</v>
      </c>
      <c r="G187" s="135"/>
      <c r="H187" s="135"/>
      <c r="I187" s="103"/>
      <c r="M187"/>
      <c r="O187" s="135"/>
      <c r="P187" s="135"/>
    </row>
    <row r="188" spans="2:16" x14ac:dyDescent="0.25">
      <c r="B188" s="118" t="s">
        <v>608</v>
      </c>
      <c r="C188" s="121">
        <v>44693</v>
      </c>
      <c r="D188" s="118">
        <v>22947.87</v>
      </c>
      <c r="E188" s="135">
        <v>1</v>
      </c>
      <c r="G188" s="135"/>
      <c r="H188" s="135"/>
      <c r="I188" s="103"/>
      <c r="M188"/>
      <c r="O188" s="135"/>
      <c r="P188" s="135"/>
    </row>
    <row r="189" spans="2:16" x14ac:dyDescent="0.25">
      <c r="B189" s="118" t="s">
        <v>609</v>
      </c>
      <c r="C189" s="121">
        <v>44949</v>
      </c>
      <c r="D189" s="118">
        <v>11418.88</v>
      </c>
      <c r="E189" s="135">
        <v>1</v>
      </c>
      <c r="G189" s="135"/>
      <c r="H189" s="135"/>
      <c r="I189" s="103"/>
      <c r="M189"/>
      <c r="O189" s="135"/>
      <c r="P189" s="135"/>
    </row>
    <row r="190" spans="2:16" x14ac:dyDescent="0.25">
      <c r="B190" s="118" t="s">
        <v>610</v>
      </c>
      <c r="C190" s="121">
        <v>44622</v>
      </c>
      <c r="D190" s="118">
        <v>14295.79</v>
      </c>
      <c r="E190" s="135">
        <v>1</v>
      </c>
      <c r="G190" s="135"/>
      <c r="H190" s="135"/>
      <c r="I190" s="103"/>
      <c r="M190"/>
      <c r="O190" s="135"/>
      <c r="P190" s="135"/>
    </row>
    <row r="191" spans="2:16" x14ac:dyDescent="0.25">
      <c r="B191" s="118" t="s">
        <v>612</v>
      </c>
      <c r="C191" s="121">
        <v>44820</v>
      </c>
      <c r="D191" s="118">
        <v>84285.06</v>
      </c>
      <c r="E191" s="135">
        <v>1</v>
      </c>
      <c r="G191" s="135"/>
      <c r="H191" s="135"/>
      <c r="I191" s="103"/>
      <c r="M191"/>
      <c r="O191" s="135"/>
      <c r="P191" s="135"/>
    </row>
    <row r="192" spans="2:16" x14ac:dyDescent="0.25">
      <c r="B192" s="118" t="s">
        <v>368</v>
      </c>
      <c r="C192" s="121">
        <v>44076</v>
      </c>
      <c r="D192" s="118">
        <v>70402.447598739993</v>
      </c>
      <c r="E192" s="135">
        <v>1</v>
      </c>
      <c r="G192" s="135"/>
      <c r="H192" s="135"/>
      <c r="I192" s="103"/>
      <c r="M192"/>
      <c r="O192" s="135"/>
      <c r="P192" s="135"/>
    </row>
    <row r="193" spans="2:16" x14ac:dyDescent="0.25">
      <c r="B193" s="118" t="s">
        <v>369</v>
      </c>
      <c r="C193" s="121">
        <v>37469</v>
      </c>
      <c r="D193" s="118">
        <v>394.88</v>
      </c>
      <c r="E193" s="135">
        <v>1</v>
      </c>
      <c r="G193" s="135"/>
      <c r="H193" s="135"/>
      <c r="I193" s="103"/>
      <c r="M193"/>
      <c r="O193" s="135"/>
      <c r="P193" s="135"/>
    </row>
    <row r="194" spans="2:16" x14ac:dyDescent="0.25">
      <c r="B194" s="118" t="s">
        <v>374</v>
      </c>
      <c r="C194" s="121">
        <v>38624</v>
      </c>
      <c r="D194" s="118">
        <v>173.45</v>
      </c>
      <c r="E194" s="135">
        <v>1</v>
      </c>
      <c r="G194" s="135"/>
      <c r="H194" s="135"/>
      <c r="I194" s="103"/>
      <c r="M194"/>
      <c r="O194" s="135"/>
      <c r="P194" s="135"/>
    </row>
    <row r="195" spans="2:16" x14ac:dyDescent="0.25">
      <c r="B195" s="118" t="s">
        <v>379</v>
      </c>
      <c r="C195" s="121">
        <v>38715</v>
      </c>
      <c r="D195" s="118">
        <v>510.55</v>
      </c>
      <c r="E195" s="135">
        <v>1</v>
      </c>
      <c r="G195" s="135"/>
      <c r="H195" s="135"/>
      <c r="I195" s="103"/>
      <c r="M195"/>
      <c r="O195" s="135"/>
      <c r="P195" s="135"/>
    </row>
    <row r="196" spans="2:16" x14ac:dyDescent="0.25">
      <c r="B196" s="118" t="s">
        <v>380</v>
      </c>
      <c r="C196" s="121">
        <v>38260</v>
      </c>
      <c r="D196" s="118">
        <v>730.16</v>
      </c>
      <c r="E196" s="135">
        <v>1</v>
      </c>
      <c r="G196" s="135"/>
      <c r="H196" s="135"/>
      <c r="I196" s="103"/>
      <c r="M196"/>
      <c r="O196" s="135"/>
      <c r="P196" s="135"/>
    </row>
    <row r="197" spans="2:16" x14ac:dyDescent="0.25">
      <c r="B197" s="118" t="s">
        <v>383</v>
      </c>
      <c r="C197" s="121">
        <v>38713</v>
      </c>
      <c r="D197" s="118">
        <v>185.77</v>
      </c>
      <c r="E197" s="135">
        <v>1</v>
      </c>
      <c r="M197"/>
    </row>
    <row r="198" spans="2:16" x14ac:dyDescent="0.25">
      <c r="B198" s="118" t="s">
        <v>400</v>
      </c>
      <c r="C198" s="121">
        <v>39618</v>
      </c>
      <c r="D198" s="118">
        <v>562.29</v>
      </c>
      <c r="E198" s="135">
        <v>1</v>
      </c>
      <c r="M198"/>
    </row>
    <row r="199" spans="2:16" x14ac:dyDescent="0.25">
      <c r="B199" s="118" t="s">
        <v>408</v>
      </c>
      <c r="C199" s="121">
        <v>42117</v>
      </c>
      <c r="D199" s="118">
        <v>650.14363865999997</v>
      </c>
      <c r="E199" s="135">
        <v>1</v>
      </c>
      <c r="M199"/>
    </row>
    <row r="200" spans="2:16" x14ac:dyDescent="0.25">
      <c r="B200" s="118" t="s">
        <v>410</v>
      </c>
      <c r="C200" s="121">
        <v>42110</v>
      </c>
      <c r="D200" s="118">
        <v>419.85620591000003</v>
      </c>
      <c r="E200" s="135">
        <v>1</v>
      </c>
      <c r="M200"/>
    </row>
    <row r="201" spans="2:16" x14ac:dyDescent="0.25">
      <c r="B201" s="118" t="s">
        <v>411</v>
      </c>
      <c r="C201" s="121">
        <v>41444</v>
      </c>
      <c r="D201" s="118">
        <v>1386.8</v>
      </c>
      <c r="E201" s="135">
        <v>1</v>
      </c>
      <c r="M201"/>
    </row>
    <row r="202" spans="2:16" x14ac:dyDescent="0.25">
      <c r="B202" s="118" t="s">
        <v>415</v>
      </c>
      <c r="C202" s="121">
        <v>38866</v>
      </c>
      <c r="D202" s="118">
        <v>203.88</v>
      </c>
      <c r="E202" s="135">
        <v>1</v>
      </c>
      <c r="M202"/>
    </row>
    <row r="203" spans="2:16" x14ac:dyDescent="0.25">
      <c r="B203" s="118" t="s">
        <v>203</v>
      </c>
      <c r="C203" s="121">
        <v>38713</v>
      </c>
      <c r="D203" s="118">
        <v>20229.37</v>
      </c>
      <c r="E203" s="135">
        <v>1</v>
      </c>
      <c r="M203"/>
    </row>
    <row r="204" spans="2:16" x14ac:dyDescent="0.25">
      <c r="B204" s="118" t="s">
        <v>207</v>
      </c>
      <c r="C204" s="121">
        <v>38677</v>
      </c>
      <c r="D204" s="118">
        <v>28766.959999999999</v>
      </c>
      <c r="E204" s="135">
        <v>1</v>
      </c>
      <c r="M204"/>
    </row>
    <row r="205" spans="2:16" x14ac:dyDescent="0.25">
      <c r="B205" s="118" t="s">
        <v>208</v>
      </c>
      <c r="C205" s="121">
        <v>37432</v>
      </c>
      <c r="D205" s="118">
        <v>30613.119999999999</v>
      </c>
      <c r="E205" s="135">
        <v>1</v>
      </c>
      <c r="M205"/>
    </row>
    <row r="206" spans="2:16" x14ac:dyDescent="0.25">
      <c r="B206" s="118" t="s">
        <v>210</v>
      </c>
      <c r="C206" s="121">
        <v>38715</v>
      </c>
      <c r="D206" s="118">
        <v>17673.63</v>
      </c>
      <c r="E206" s="135">
        <v>1</v>
      </c>
      <c r="M206"/>
    </row>
    <row r="207" spans="2:16" x14ac:dyDescent="0.25">
      <c r="B207" s="118" t="s">
        <v>213</v>
      </c>
      <c r="C207" s="121">
        <v>38604</v>
      </c>
      <c r="D207" s="118">
        <v>28742.13</v>
      </c>
      <c r="E207" s="135">
        <v>1</v>
      </c>
      <c r="M207"/>
    </row>
    <row r="208" spans="2:16" x14ac:dyDescent="0.25">
      <c r="B208" s="118" t="s">
        <v>216</v>
      </c>
      <c r="C208" s="121">
        <v>38709</v>
      </c>
      <c r="D208" s="118">
        <v>2183.41</v>
      </c>
      <c r="E208" s="135">
        <v>1</v>
      </c>
      <c r="M208"/>
    </row>
    <row r="209" spans="2:5" x14ac:dyDescent="0.25">
      <c r="B209" s="118" t="s">
        <v>225</v>
      </c>
      <c r="C209" s="121">
        <v>38699</v>
      </c>
      <c r="D209" s="118">
        <v>28328.49</v>
      </c>
      <c r="E209" s="135">
        <v>1</v>
      </c>
    </row>
    <row r="210" spans="2:5" x14ac:dyDescent="0.25">
      <c r="B210" s="118" t="s">
        <v>227</v>
      </c>
      <c r="C210" s="121">
        <v>38709</v>
      </c>
      <c r="D210" s="118">
        <v>1445.21</v>
      </c>
      <c r="E210" s="135">
        <v>1</v>
      </c>
    </row>
    <row r="211" spans="2:5" x14ac:dyDescent="0.25">
      <c r="B211" s="118" t="s">
        <v>236</v>
      </c>
      <c r="C211" s="121">
        <v>38713</v>
      </c>
      <c r="D211" s="118">
        <v>1547.81</v>
      </c>
      <c r="E211" s="135">
        <v>1</v>
      </c>
    </row>
    <row r="212" spans="2:5" x14ac:dyDescent="0.25">
      <c r="B212" s="118" t="s">
        <v>246</v>
      </c>
      <c r="C212" s="121">
        <v>44622</v>
      </c>
      <c r="D212" s="118">
        <v>5066.9148220400002</v>
      </c>
      <c r="E212" s="135">
        <v>1</v>
      </c>
    </row>
    <row r="213" spans="2:5" x14ac:dyDescent="0.25">
      <c r="B213" s="118" t="s">
        <v>247</v>
      </c>
      <c r="C213" s="121">
        <v>44622</v>
      </c>
      <c r="D213" s="118">
        <v>4917.8630104100002</v>
      </c>
      <c r="E213" s="135">
        <v>1</v>
      </c>
    </row>
    <row r="214" spans="2:5" x14ac:dyDescent="0.25">
      <c r="B214" s="118" t="s">
        <v>62</v>
      </c>
      <c r="C214" s="121">
        <v>44039</v>
      </c>
      <c r="D214" s="118">
        <v>6662.4654347699998</v>
      </c>
      <c r="E214" s="135">
        <v>1</v>
      </c>
    </row>
    <row r="215" spans="2:5" x14ac:dyDescent="0.25">
      <c r="B215" s="118" t="s">
        <v>250</v>
      </c>
      <c r="C215" s="121">
        <v>38009</v>
      </c>
      <c r="D215" s="118">
        <v>999.63</v>
      </c>
      <c r="E215" s="135">
        <v>1</v>
      </c>
    </row>
    <row r="216" spans="2:5" x14ac:dyDescent="0.25">
      <c r="B216" s="118" t="s">
        <v>619</v>
      </c>
      <c r="C216" s="121">
        <v>42118</v>
      </c>
      <c r="D216" s="118">
        <v>1238.74</v>
      </c>
      <c r="E216" s="135">
        <v>1</v>
      </c>
    </row>
    <row r="217" spans="2:5" x14ac:dyDescent="0.25">
      <c r="B217" s="118" t="s">
        <v>257</v>
      </c>
      <c r="C217" s="121">
        <v>43348</v>
      </c>
      <c r="D217" s="118">
        <v>421.77493391000002</v>
      </c>
      <c r="E217" s="135">
        <v>1</v>
      </c>
    </row>
    <row r="218" spans="2:5" x14ac:dyDescent="0.25">
      <c r="B218" s="118" t="s">
        <v>264</v>
      </c>
      <c r="C218" s="121">
        <v>41411</v>
      </c>
      <c r="D218" s="118">
        <v>2240.63</v>
      </c>
      <c r="E218" s="135">
        <v>1</v>
      </c>
    </row>
    <row r="219" spans="2:5" x14ac:dyDescent="0.25">
      <c r="B219" s="118" t="s">
        <v>94</v>
      </c>
      <c r="C219" s="121">
        <v>44622</v>
      </c>
      <c r="D219" s="118">
        <v>50476.602841729997</v>
      </c>
      <c r="E219" s="135">
        <v>1</v>
      </c>
    </row>
    <row r="220" spans="2:5" x14ac:dyDescent="0.25">
      <c r="B220" s="118" t="s">
        <v>277</v>
      </c>
      <c r="C220" s="121">
        <v>44622</v>
      </c>
      <c r="D220" s="118">
        <v>32642.6</v>
      </c>
      <c r="E220" s="135">
        <v>1</v>
      </c>
    </row>
    <row r="221" spans="2:5" x14ac:dyDescent="0.25">
      <c r="B221" s="118" t="s">
        <v>284</v>
      </c>
      <c r="C221" s="121">
        <v>42521</v>
      </c>
      <c r="D221" s="118">
        <v>12393.618495070001</v>
      </c>
      <c r="E221" s="135">
        <v>1</v>
      </c>
    </row>
    <row r="222" spans="2:5" x14ac:dyDescent="0.25">
      <c r="B222" s="118" t="s">
        <v>287</v>
      </c>
      <c r="C222" s="121">
        <v>42030</v>
      </c>
      <c r="D222" s="118">
        <v>42581.471937620001</v>
      </c>
      <c r="E222" s="135">
        <v>1</v>
      </c>
    </row>
    <row r="223" spans="2:5" x14ac:dyDescent="0.25">
      <c r="B223" s="118" t="s">
        <v>288</v>
      </c>
      <c r="C223" s="121">
        <v>43125</v>
      </c>
      <c r="D223" s="118">
        <v>6026.6277274599997</v>
      </c>
      <c r="E223" s="135">
        <v>1</v>
      </c>
    </row>
    <row r="224" spans="2:5" x14ac:dyDescent="0.25">
      <c r="B224" s="118" t="s">
        <v>70</v>
      </c>
      <c r="C224" s="121">
        <v>44221</v>
      </c>
      <c r="D224" s="118">
        <v>26624.575161000001</v>
      </c>
      <c r="E224" s="135">
        <v>1</v>
      </c>
    </row>
    <row r="225" spans="2:5" x14ac:dyDescent="0.25">
      <c r="B225" s="118" t="s">
        <v>78</v>
      </c>
      <c r="C225" s="121">
        <v>43125</v>
      </c>
      <c r="D225" s="118">
        <v>48467.669364840003</v>
      </c>
      <c r="E225" s="135">
        <v>1</v>
      </c>
    </row>
    <row r="226" spans="2:5" x14ac:dyDescent="0.25">
      <c r="B226" s="118" t="s">
        <v>80</v>
      </c>
      <c r="C226" s="121">
        <v>42222</v>
      </c>
      <c r="D226" s="118">
        <v>71088.506129760004</v>
      </c>
      <c r="E226" s="135">
        <v>1</v>
      </c>
    </row>
    <row r="227" spans="2:5" x14ac:dyDescent="0.25">
      <c r="B227" s="118" t="s">
        <v>294</v>
      </c>
      <c r="C227" s="121">
        <v>43627</v>
      </c>
      <c r="D227" s="118">
        <v>3193.7852788199998</v>
      </c>
      <c r="E227" s="135">
        <v>1</v>
      </c>
    </row>
    <row r="228" spans="2:5" x14ac:dyDescent="0.25">
      <c r="B228" s="118" t="s">
        <v>535</v>
      </c>
      <c r="C228" s="121">
        <v>42488</v>
      </c>
      <c r="D228" s="118">
        <v>19062.31522</v>
      </c>
      <c r="E228" s="135">
        <v>1</v>
      </c>
    </row>
    <row r="229" spans="2:5" x14ac:dyDescent="0.25">
      <c r="B229" s="118" t="s">
        <v>298</v>
      </c>
      <c r="C229" s="121">
        <v>43165</v>
      </c>
      <c r="D229" s="118">
        <v>47641.71241624</v>
      </c>
      <c r="E229" s="135">
        <v>1</v>
      </c>
    </row>
    <row r="230" spans="2:5" x14ac:dyDescent="0.25">
      <c r="B230" s="118" t="s">
        <v>299</v>
      </c>
      <c r="C230" s="121">
        <v>42374</v>
      </c>
      <c r="D230" s="118">
        <v>1792.3439825099999</v>
      </c>
      <c r="E230" s="135">
        <v>1</v>
      </c>
    </row>
    <row r="231" spans="2:5" x14ac:dyDescent="0.25">
      <c r="B231" s="118" t="s">
        <v>307</v>
      </c>
      <c r="C231" s="121">
        <v>43220</v>
      </c>
      <c r="D231" s="118">
        <v>60.391819920000003</v>
      </c>
      <c r="E231" s="135">
        <v>1</v>
      </c>
    </row>
    <row r="232" spans="2:5" x14ac:dyDescent="0.25">
      <c r="B232" s="118" t="s">
        <v>507</v>
      </c>
      <c r="C232" s="121">
        <v>44622</v>
      </c>
      <c r="D232" s="118">
        <v>63059.854592180003</v>
      </c>
      <c r="E232" s="135">
        <v>1</v>
      </c>
    </row>
    <row r="233" spans="2:5" x14ac:dyDescent="0.25">
      <c r="B233" s="118" t="s">
        <v>312</v>
      </c>
      <c r="C233" s="121">
        <v>44953</v>
      </c>
      <c r="D233" s="118">
        <v>15215.25711737</v>
      </c>
      <c r="E233" s="135">
        <v>1</v>
      </c>
    </row>
    <row r="234" spans="2:5" x14ac:dyDescent="0.25">
      <c r="B234" s="118" t="s">
        <v>541</v>
      </c>
      <c r="C234" s="121">
        <v>44287</v>
      </c>
      <c r="D234" s="118">
        <v>1055.7125234600001</v>
      </c>
      <c r="E234" s="135">
        <v>1</v>
      </c>
    </row>
    <row r="235" spans="2:5" x14ac:dyDescent="0.25">
      <c r="B235" s="118" t="s">
        <v>327</v>
      </c>
      <c r="C235" s="121">
        <v>42193</v>
      </c>
      <c r="D235" s="118">
        <v>9363.98</v>
      </c>
      <c r="E235" s="135">
        <v>1</v>
      </c>
    </row>
    <row r="236" spans="2:5" x14ac:dyDescent="0.25">
      <c r="B236" s="118" t="s">
        <v>557</v>
      </c>
      <c r="C236" s="121">
        <v>44985</v>
      </c>
      <c r="D236" s="118">
        <v>215.45635128000001</v>
      </c>
      <c r="E236" s="135">
        <v>1</v>
      </c>
    </row>
    <row r="237" spans="2:5" x14ac:dyDescent="0.25">
      <c r="B237" s="118" t="s">
        <v>560</v>
      </c>
      <c r="C237" s="121">
        <v>44673</v>
      </c>
      <c r="D237" s="118">
        <v>14011.686052290001</v>
      </c>
      <c r="E237" s="135">
        <v>1</v>
      </c>
    </row>
    <row r="238" spans="2:5" x14ac:dyDescent="0.25">
      <c r="B238" s="118" t="s">
        <v>338</v>
      </c>
      <c r="C238" s="121">
        <v>44204</v>
      </c>
      <c r="D238" s="118">
        <v>125491.21</v>
      </c>
      <c r="E238" s="135">
        <v>1</v>
      </c>
    </row>
    <row r="239" spans="2:5" x14ac:dyDescent="0.25">
      <c r="B239" s="118" t="s">
        <v>569</v>
      </c>
      <c r="C239" s="121">
        <v>44718</v>
      </c>
      <c r="D239" s="118">
        <v>22562.675076759999</v>
      </c>
      <c r="E239" s="135">
        <v>1</v>
      </c>
    </row>
    <row r="240" spans="2:5" x14ac:dyDescent="0.25">
      <c r="B240" s="118" t="s">
        <v>348</v>
      </c>
      <c r="C240" s="121">
        <v>43875</v>
      </c>
      <c r="D240" s="118">
        <v>13392.1</v>
      </c>
      <c r="E240" s="135">
        <v>1</v>
      </c>
    </row>
    <row r="241" spans="2:5" x14ac:dyDescent="0.25">
      <c r="B241" s="118" t="s">
        <v>355</v>
      </c>
      <c r="C241" s="121">
        <v>42069</v>
      </c>
      <c r="D241" s="118">
        <v>31823.85</v>
      </c>
      <c r="E241" s="135">
        <v>1</v>
      </c>
    </row>
    <row r="242" spans="2:5" x14ac:dyDescent="0.25">
      <c r="B242" s="118" t="s">
        <v>360</v>
      </c>
      <c r="C242" s="121">
        <v>44622</v>
      </c>
      <c r="D242" s="118">
        <v>8772.94</v>
      </c>
      <c r="E242" s="135">
        <v>1</v>
      </c>
    </row>
    <row r="243" spans="2:5" x14ac:dyDescent="0.25">
      <c r="B243" s="118" t="s">
        <v>363</v>
      </c>
      <c r="C243" s="121">
        <v>44973</v>
      </c>
      <c r="D243" s="118">
        <v>20760.18</v>
      </c>
      <c r="E243" s="135">
        <v>1</v>
      </c>
    </row>
    <row r="244" spans="2:5" x14ac:dyDescent="0.25">
      <c r="B244" s="118" t="s">
        <v>574</v>
      </c>
      <c r="C244" s="121">
        <v>44467</v>
      </c>
      <c r="D244" s="118">
        <v>16339.24</v>
      </c>
      <c r="E244" s="135">
        <v>1</v>
      </c>
    </row>
    <row r="245" spans="2:5" x14ac:dyDescent="0.25">
      <c r="B245" s="118" t="s">
        <v>575</v>
      </c>
      <c r="C245" s="121">
        <v>44649</v>
      </c>
      <c r="D245" s="118">
        <v>10969.18</v>
      </c>
      <c r="E245" s="135">
        <v>1</v>
      </c>
    </row>
    <row r="246" spans="2:5" x14ac:dyDescent="0.25">
      <c r="B246" s="118" t="s">
        <v>579</v>
      </c>
      <c r="C246" s="121">
        <v>44603</v>
      </c>
      <c r="D246" s="118">
        <v>9797.7000000000007</v>
      </c>
      <c r="E246" s="135">
        <v>1</v>
      </c>
    </row>
    <row r="247" spans="2:5" x14ac:dyDescent="0.25">
      <c r="B247" s="118" t="s">
        <v>581</v>
      </c>
      <c r="C247" s="121">
        <v>44820</v>
      </c>
      <c r="D247" s="118">
        <v>93800</v>
      </c>
      <c r="E247" s="135">
        <v>1</v>
      </c>
    </row>
    <row r="248" spans="2:5" x14ac:dyDescent="0.25">
      <c r="B248" s="118" t="s">
        <v>604</v>
      </c>
      <c r="C248" s="121">
        <v>44978</v>
      </c>
      <c r="D248" s="118">
        <v>2245.0500000000002</v>
      </c>
      <c r="E248" s="135">
        <v>1</v>
      </c>
    </row>
    <row r="249" spans="2:5" x14ac:dyDescent="0.25">
      <c r="B249" s="118" t="s">
        <v>611</v>
      </c>
      <c r="C249" s="121">
        <v>44718</v>
      </c>
      <c r="D249" s="118">
        <v>8668.19</v>
      </c>
      <c r="E249" s="135">
        <v>1</v>
      </c>
    </row>
    <row r="250" spans="2:5" x14ac:dyDescent="0.25">
      <c r="B250" s="118" t="s">
        <v>372</v>
      </c>
      <c r="C250" s="121">
        <v>38665</v>
      </c>
      <c r="D250" s="118">
        <v>225.62</v>
      </c>
      <c r="E250" s="135">
        <v>1</v>
      </c>
    </row>
    <row r="251" spans="2:5" x14ac:dyDescent="0.25">
      <c r="B251" s="118" t="s">
        <v>386</v>
      </c>
      <c r="C251" s="121">
        <v>38713</v>
      </c>
      <c r="D251" s="118">
        <v>141.75</v>
      </c>
      <c r="E251" s="135">
        <v>1</v>
      </c>
    </row>
    <row r="252" spans="2:5" x14ac:dyDescent="0.25">
      <c r="B252" s="118" t="s">
        <v>389</v>
      </c>
      <c r="C252" s="121">
        <v>38705</v>
      </c>
      <c r="D252" s="118">
        <v>217.85</v>
      </c>
      <c r="E252" s="135">
        <v>1</v>
      </c>
    </row>
    <row r="253" spans="2:5" x14ac:dyDescent="0.25">
      <c r="B253" s="118" t="s">
        <v>393</v>
      </c>
      <c r="C253" s="121">
        <v>40577</v>
      </c>
      <c r="D253" s="118">
        <v>493.46</v>
      </c>
      <c r="E253" s="135">
        <v>1</v>
      </c>
    </row>
    <row r="254" spans="2:5" x14ac:dyDescent="0.25">
      <c r="B254" s="118" t="s">
        <v>394</v>
      </c>
      <c r="C254" s="121">
        <v>39618</v>
      </c>
      <c r="D254" s="118">
        <v>303</v>
      </c>
      <c r="E254" s="135">
        <v>1</v>
      </c>
    </row>
    <row r="255" spans="2:5" x14ac:dyDescent="0.25">
      <c r="B255" s="118" t="s">
        <v>401</v>
      </c>
      <c r="C255" s="121">
        <v>39394</v>
      </c>
      <c r="D255" s="118">
        <v>363.69</v>
      </c>
      <c r="E255" s="135">
        <v>1</v>
      </c>
    </row>
    <row r="256" spans="2:5" x14ac:dyDescent="0.25">
      <c r="B256" s="118" t="s">
        <v>402</v>
      </c>
      <c r="C256" s="121">
        <v>42227</v>
      </c>
      <c r="D256" s="118">
        <v>4215.8333879900001</v>
      </c>
      <c r="E256" s="135">
        <v>1</v>
      </c>
    </row>
    <row r="257" spans="2:5" x14ac:dyDescent="0.25">
      <c r="B257" s="118" t="s">
        <v>205</v>
      </c>
      <c r="C257" s="121">
        <v>38713</v>
      </c>
      <c r="D257" s="118">
        <v>17257.37</v>
      </c>
      <c r="E257" s="135">
        <v>1</v>
      </c>
    </row>
    <row r="258" spans="2:5" x14ac:dyDescent="0.25">
      <c r="B258" s="118" t="s">
        <v>211</v>
      </c>
      <c r="C258" s="121">
        <v>38715</v>
      </c>
      <c r="D258" s="118">
        <v>34075.21</v>
      </c>
      <c r="E258" s="135">
        <v>1</v>
      </c>
    </row>
    <row r="259" spans="2:5" x14ac:dyDescent="0.25">
      <c r="B259" s="118" t="s">
        <v>217</v>
      </c>
      <c r="C259" s="121">
        <v>38663</v>
      </c>
      <c r="D259" s="118">
        <v>14154.09</v>
      </c>
      <c r="E259" s="135">
        <v>1</v>
      </c>
    </row>
    <row r="260" spans="2:5" x14ac:dyDescent="0.25">
      <c r="B260" s="118" t="s">
        <v>224</v>
      </c>
      <c r="C260" s="121">
        <v>38716</v>
      </c>
      <c r="D260" s="118">
        <v>2895.12</v>
      </c>
      <c r="E260" s="135">
        <v>1</v>
      </c>
    </row>
    <row r="261" spans="2:5" x14ac:dyDescent="0.25">
      <c r="B261" s="118" t="s">
        <v>228</v>
      </c>
      <c r="C261" s="121">
        <v>38673</v>
      </c>
      <c r="D261" s="118">
        <v>110.01</v>
      </c>
      <c r="E261" s="135">
        <v>1</v>
      </c>
    </row>
    <row r="262" spans="2:5" x14ac:dyDescent="0.25">
      <c r="B262" s="118" t="s">
        <v>239</v>
      </c>
      <c r="C262" s="121">
        <v>38709</v>
      </c>
      <c r="D262" s="118">
        <v>9758.19</v>
      </c>
      <c r="E262" s="135">
        <v>1</v>
      </c>
    </row>
    <row r="263" spans="2:5" x14ac:dyDescent="0.25">
      <c r="B263" s="118" t="s">
        <v>240</v>
      </c>
      <c r="C263" s="121">
        <v>38580</v>
      </c>
      <c r="D263" s="118">
        <v>673.25</v>
      </c>
      <c r="E263" s="135">
        <v>1</v>
      </c>
    </row>
    <row r="264" spans="2:5" x14ac:dyDescent="0.25">
      <c r="B264" s="118" t="s">
        <v>242</v>
      </c>
      <c r="C264" s="121">
        <v>42122</v>
      </c>
      <c r="D264" s="118">
        <v>9390.5427286199993</v>
      </c>
      <c r="E264" s="135">
        <v>1</v>
      </c>
    </row>
    <row r="265" spans="2:5" x14ac:dyDescent="0.25">
      <c r="B265" s="118" t="s">
        <v>243</v>
      </c>
      <c r="C265" s="121">
        <v>44623</v>
      </c>
      <c r="D265" s="118">
        <v>20234.020223359999</v>
      </c>
      <c r="E265" s="135">
        <v>1</v>
      </c>
    </row>
    <row r="266" spans="2:5" x14ac:dyDescent="0.25">
      <c r="B266" s="118" t="s">
        <v>88</v>
      </c>
      <c r="C266" s="121">
        <v>44622</v>
      </c>
      <c r="D266" s="118">
        <v>5682.5741831900004</v>
      </c>
      <c r="E266" s="135">
        <v>1</v>
      </c>
    </row>
    <row r="267" spans="2:5" x14ac:dyDescent="0.25">
      <c r="B267" s="118" t="s">
        <v>248</v>
      </c>
      <c r="C267" s="121">
        <v>39629</v>
      </c>
      <c r="D267" s="118">
        <v>51541.23</v>
      </c>
      <c r="E267" s="135">
        <v>1</v>
      </c>
    </row>
    <row r="268" spans="2:5" x14ac:dyDescent="0.25">
      <c r="B268" s="118" t="s">
        <v>100</v>
      </c>
      <c r="C268" s="121">
        <v>44252</v>
      </c>
      <c r="D268" s="118">
        <v>17898.365507359998</v>
      </c>
      <c r="E268" s="135">
        <v>1</v>
      </c>
    </row>
    <row r="269" spans="2:5" x14ac:dyDescent="0.25">
      <c r="B269" s="118" t="s">
        <v>55</v>
      </c>
      <c r="C269" s="121">
        <v>44953</v>
      </c>
      <c r="D269" s="118">
        <v>74766.053588709998</v>
      </c>
      <c r="E269" s="135">
        <v>1</v>
      </c>
    </row>
    <row r="270" spans="2:5" x14ac:dyDescent="0.25">
      <c r="B270" s="118" t="s">
        <v>620</v>
      </c>
      <c r="C270" s="121">
        <v>42143</v>
      </c>
      <c r="D270" s="118">
        <v>1310.1099999999999</v>
      </c>
      <c r="E270" s="135">
        <v>1</v>
      </c>
    </row>
    <row r="271" spans="2:5" x14ac:dyDescent="0.25">
      <c r="B271" s="118" t="s">
        <v>621</v>
      </c>
      <c r="C271" s="121">
        <v>42312</v>
      </c>
      <c r="D271" s="118">
        <v>1209.71</v>
      </c>
      <c r="E271" s="135">
        <v>1</v>
      </c>
    </row>
    <row r="272" spans="2:5" x14ac:dyDescent="0.25">
      <c r="B272" s="118" t="s">
        <v>622</v>
      </c>
      <c r="C272" s="121">
        <v>42594</v>
      </c>
      <c r="D272" s="118">
        <v>1327.18</v>
      </c>
      <c r="E272" s="135">
        <v>1</v>
      </c>
    </row>
    <row r="273" spans="2:5" x14ac:dyDescent="0.25">
      <c r="B273" s="118" t="s">
        <v>103</v>
      </c>
      <c r="C273" s="121">
        <v>38723</v>
      </c>
      <c r="D273" s="118">
        <v>641.64</v>
      </c>
      <c r="E273" s="135">
        <v>1</v>
      </c>
    </row>
    <row r="274" spans="2:5" x14ac:dyDescent="0.25">
      <c r="B274" t="s">
        <v>258</v>
      </c>
      <c r="C274" s="72">
        <v>43348</v>
      </c>
      <c r="D274">
        <v>302.76282674999999</v>
      </c>
      <c r="E274">
        <v>1</v>
      </c>
    </row>
    <row r="275" spans="2:5" x14ac:dyDescent="0.25">
      <c r="B275" t="s">
        <v>262</v>
      </c>
      <c r="C275" s="72">
        <v>40926</v>
      </c>
      <c r="D275">
        <v>1131.78</v>
      </c>
      <c r="E275">
        <v>1</v>
      </c>
    </row>
    <row r="276" spans="2:5" x14ac:dyDescent="0.25">
      <c r="B276" t="s">
        <v>90</v>
      </c>
      <c r="C276" s="72">
        <v>43098</v>
      </c>
      <c r="D276">
        <v>694.66658584000004</v>
      </c>
      <c r="E276">
        <v>1</v>
      </c>
    </row>
    <row r="277" spans="2:5" x14ac:dyDescent="0.25">
      <c r="B277" t="s">
        <v>266</v>
      </c>
      <c r="C277" s="72">
        <v>44622</v>
      </c>
      <c r="D277">
        <v>361.91880978</v>
      </c>
      <c r="E277">
        <v>1</v>
      </c>
    </row>
    <row r="278" spans="2:5" x14ac:dyDescent="0.25">
      <c r="B278" t="s">
        <v>267</v>
      </c>
      <c r="C278" s="72">
        <v>43125</v>
      </c>
      <c r="D278">
        <v>11610.59631465</v>
      </c>
      <c r="E278">
        <v>1</v>
      </c>
    </row>
    <row r="279" spans="2:5" x14ac:dyDescent="0.25">
      <c r="B279" t="s">
        <v>272</v>
      </c>
      <c r="C279" s="72">
        <v>43131</v>
      </c>
      <c r="D279">
        <v>227.82227137999999</v>
      </c>
      <c r="E279">
        <v>1</v>
      </c>
    </row>
    <row r="280" spans="2:5" x14ac:dyDescent="0.25">
      <c r="B280" t="s">
        <v>273</v>
      </c>
      <c r="C280" s="72">
        <v>42193</v>
      </c>
      <c r="D280">
        <v>3470.8482101700001</v>
      </c>
      <c r="E280">
        <v>1</v>
      </c>
    </row>
    <row r="281" spans="2:5" x14ac:dyDescent="0.25">
      <c r="B281" t="s">
        <v>275</v>
      </c>
      <c r="C281" s="72">
        <v>44951</v>
      </c>
      <c r="D281">
        <v>21950.1044</v>
      </c>
      <c r="E281">
        <v>1</v>
      </c>
    </row>
    <row r="282" spans="2:5" x14ac:dyDescent="0.25">
      <c r="B282" t="s">
        <v>57</v>
      </c>
      <c r="C282" s="72">
        <v>44953</v>
      </c>
      <c r="D282">
        <v>38254.114314270002</v>
      </c>
      <c r="E282">
        <v>1</v>
      </c>
    </row>
    <row r="283" spans="2:5" x14ac:dyDescent="0.25">
      <c r="B283" t="s">
        <v>281</v>
      </c>
      <c r="C283" s="72">
        <v>42460</v>
      </c>
      <c r="D283">
        <v>664.66121383999996</v>
      </c>
      <c r="E283">
        <v>1</v>
      </c>
    </row>
    <row r="284" spans="2:5" x14ac:dyDescent="0.25">
      <c r="B284" t="s">
        <v>59</v>
      </c>
      <c r="C284" s="72">
        <v>44953</v>
      </c>
      <c r="D284">
        <v>13930.171446300001</v>
      </c>
      <c r="E284">
        <v>1</v>
      </c>
    </row>
    <row r="285" spans="2:5" x14ac:dyDescent="0.25">
      <c r="B285" t="s">
        <v>286</v>
      </c>
      <c r="C285" s="72">
        <v>39381</v>
      </c>
      <c r="D285">
        <v>30836.11</v>
      </c>
      <c r="E285">
        <v>1</v>
      </c>
    </row>
    <row r="286" spans="2:5" x14ac:dyDescent="0.25">
      <c r="B286" t="s">
        <v>166</v>
      </c>
      <c r="C286" s="72">
        <v>42303</v>
      </c>
      <c r="D286">
        <v>1035.8389392900001</v>
      </c>
      <c r="E286">
        <v>1</v>
      </c>
    </row>
    <row r="287" spans="2:5" x14ac:dyDescent="0.25">
      <c r="B287" t="s">
        <v>303</v>
      </c>
      <c r="C287" s="72">
        <v>42222</v>
      </c>
      <c r="D287">
        <v>1524.0086971600001</v>
      </c>
      <c r="E287">
        <v>1</v>
      </c>
    </row>
    <row r="288" spans="2:5" x14ac:dyDescent="0.25">
      <c r="B288" t="s">
        <v>304</v>
      </c>
      <c r="C288" s="72">
        <v>41492</v>
      </c>
      <c r="D288">
        <v>4293.55</v>
      </c>
      <c r="E288">
        <v>1</v>
      </c>
    </row>
    <row r="289" spans="2:5" x14ac:dyDescent="0.25">
      <c r="B289" t="s">
        <v>305</v>
      </c>
      <c r="C289" s="72">
        <v>43172</v>
      </c>
      <c r="D289">
        <v>82.544370499999999</v>
      </c>
      <c r="E289">
        <v>1</v>
      </c>
    </row>
    <row r="290" spans="2:5" x14ac:dyDescent="0.25">
      <c r="B290" t="s">
        <v>308</v>
      </c>
      <c r="C290" s="72">
        <v>44526</v>
      </c>
      <c r="D290">
        <v>101.04015010000001</v>
      </c>
      <c r="E290">
        <v>1</v>
      </c>
    </row>
    <row r="291" spans="2:5" x14ac:dyDescent="0.25">
      <c r="B291" t="s">
        <v>538</v>
      </c>
      <c r="C291" s="72">
        <v>44567</v>
      </c>
      <c r="D291">
        <v>1217.0030418700001</v>
      </c>
      <c r="E291">
        <v>1</v>
      </c>
    </row>
    <row r="292" spans="2:5" x14ac:dyDescent="0.25">
      <c r="B292" t="s">
        <v>508</v>
      </c>
      <c r="C292" s="72">
        <v>44603</v>
      </c>
      <c r="D292">
        <v>40363.684077309998</v>
      </c>
      <c r="E292">
        <v>1</v>
      </c>
    </row>
    <row r="293" spans="2:5" x14ac:dyDescent="0.25">
      <c r="B293" t="s">
        <v>545</v>
      </c>
      <c r="C293" s="72">
        <v>44649</v>
      </c>
      <c r="D293">
        <v>11039.616041069999</v>
      </c>
      <c r="E293">
        <v>1</v>
      </c>
    </row>
    <row r="294" spans="2:5" x14ac:dyDescent="0.25">
      <c r="B294" t="s">
        <v>546</v>
      </c>
      <c r="C294" s="72">
        <v>44679</v>
      </c>
      <c r="D294">
        <v>4797.7528934700003</v>
      </c>
      <c r="E294">
        <v>1</v>
      </c>
    </row>
    <row r="295" spans="2:5" x14ac:dyDescent="0.25">
      <c r="B295" t="s">
        <v>549</v>
      </c>
      <c r="C295" s="72">
        <v>44650</v>
      </c>
      <c r="D295">
        <v>39134.637828899999</v>
      </c>
      <c r="E295">
        <v>1</v>
      </c>
    </row>
    <row r="296" spans="2:5" x14ac:dyDescent="0.25">
      <c r="B296" t="s">
        <v>330</v>
      </c>
      <c r="C296" s="72">
        <v>43125</v>
      </c>
      <c r="D296">
        <v>16687.3</v>
      </c>
      <c r="E296">
        <v>1</v>
      </c>
    </row>
    <row r="297" spans="2:5" x14ac:dyDescent="0.25">
      <c r="B297" t="s">
        <v>331</v>
      </c>
      <c r="C297" s="72">
        <v>42460</v>
      </c>
      <c r="D297">
        <v>25683.33</v>
      </c>
      <c r="E297">
        <v>1</v>
      </c>
    </row>
    <row r="298" spans="2:5" x14ac:dyDescent="0.25">
      <c r="B298" t="s">
        <v>334</v>
      </c>
      <c r="C298" s="72">
        <v>42117</v>
      </c>
      <c r="D298">
        <v>27409.74</v>
      </c>
      <c r="E298">
        <v>1</v>
      </c>
    </row>
    <row r="299" spans="2:5" x14ac:dyDescent="0.25">
      <c r="B299" t="s">
        <v>623</v>
      </c>
      <c r="C299" s="72">
        <v>44244</v>
      </c>
      <c r="D299">
        <v>55695.23</v>
      </c>
      <c r="E299">
        <v>1</v>
      </c>
    </row>
    <row r="300" spans="2:5" x14ac:dyDescent="0.25">
      <c r="B300" t="s">
        <v>337</v>
      </c>
      <c r="C300" s="72">
        <v>43166</v>
      </c>
      <c r="D300">
        <v>15441.01</v>
      </c>
      <c r="E300">
        <v>1</v>
      </c>
    </row>
    <row r="301" spans="2:5" x14ac:dyDescent="0.25">
      <c r="B301" t="s">
        <v>566</v>
      </c>
      <c r="C301" s="72">
        <v>44693</v>
      </c>
      <c r="D301">
        <v>105607.12313111</v>
      </c>
      <c r="E301">
        <v>1</v>
      </c>
    </row>
    <row r="302" spans="2:5" x14ac:dyDescent="0.25">
      <c r="B302" t="s">
        <v>567</v>
      </c>
      <c r="C302" s="72">
        <v>44670</v>
      </c>
      <c r="D302">
        <v>39042.487518540001</v>
      </c>
      <c r="E302">
        <v>1</v>
      </c>
    </row>
    <row r="303" spans="2:5" x14ac:dyDescent="0.25">
      <c r="B303" t="s">
        <v>346</v>
      </c>
      <c r="C303" s="72">
        <v>42303</v>
      </c>
      <c r="D303">
        <v>7915.02</v>
      </c>
      <c r="E303">
        <v>1</v>
      </c>
    </row>
    <row r="304" spans="2:5" x14ac:dyDescent="0.25">
      <c r="B304" t="s">
        <v>350</v>
      </c>
      <c r="C304" s="72">
        <v>41947</v>
      </c>
      <c r="D304">
        <v>7127.6</v>
      </c>
      <c r="E304">
        <v>1</v>
      </c>
    </row>
    <row r="305" spans="2:5" x14ac:dyDescent="0.25">
      <c r="B305" t="s">
        <v>351</v>
      </c>
      <c r="C305" s="72">
        <v>44221</v>
      </c>
      <c r="D305">
        <v>59872.37</v>
      </c>
      <c r="E305">
        <v>1</v>
      </c>
    </row>
    <row r="306" spans="2:5" x14ac:dyDescent="0.25">
      <c r="B306" t="s">
        <v>353</v>
      </c>
      <c r="C306" s="72">
        <v>43126</v>
      </c>
      <c r="D306">
        <v>12900.1</v>
      </c>
      <c r="E306">
        <v>1</v>
      </c>
    </row>
    <row r="307" spans="2:5" x14ac:dyDescent="0.25">
      <c r="B307" t="s">
        <v>354</v>
      </c>
      <c r="C307" s="72">
        <v>42520</v>
      </c>
      <c r="D307">
        <v>26408.99</v>
      </c>
      <c r="E307">
        <v>1</v>
      </c>
    </row>
    <row r="308" spans="2:5" x14ac:dyDescent="0.25">
      <c r="B308" t="s">
        <v>358</v>
      </c>
      <c r="C308" s="72">
        <v>43125</v>
      </c>
      <c r="D308">
        <v>11736.27</v>
      </c>
      <c r="E308">
        <v>1</v>
      </c>
    </row>
    <row r="309" spans="2:5" x14ac:dyDescent="0.25">
      <c r="B309" t="s">
        <v>365</v>
      </c>
      <c r="C309" s="72">
        <v>44973</v>
      </c>
      <c r="D309">
        <v>21916.89</v>
      </c>
      <c r="E309">
        <v>1</v>
      </c>
    </row>
    <row r="310" spans="2:5" x14ac:dyDescent="0.25">
      <c r="B310" t="s">
        <v>572</v>
      </c>
      <c r="C310" s="72">
        <v>44287</v>
      </c>
      <c r="D310">
        <v>18092.11</v>
      </c>
      <c r="E310">
        <v>1</v>
      </c>
    </row>
    <row r="311" spans="2:5" x14ac:dyDescent="0.25">
      <c r="B311" t="s">
        <v>573</v>
      </c>
      <c r="C311" s="72">
        <v>44622</v>
      </c>
      <c r="D311">
        <v>10221.16</v>
      </c>
      <c r="E311">
        <v>1</v>
      </c>
    </row>
    <row r="312" spans="2:5" x14ac:dyDescent="0.25">
      <c r="B312" t="s">
        <v>580</v>
      </c>
      <c r="C312" s="72">
        <v>44622</v>
      </c>
      <c r="D312">
        <v>12366.71</v>
      </c>
      <c r="E312">
        <v>1</v>
      </c>
    </row>
    <row r="313" spans="2:5" x14ac:dyDescent="0.25">
      <c r="B313" t="s">
        <v>587</v>
      </c>
      <c r="C313" s="72">
        <v>44679</v>
      </c>
      <c r="D313">
        <v>10707.82</v>
      </c>
      <c r="E313">
        <v>1</v>
      </c>
    </row>
    <row r="314" spans="2:5" x14ac:dyDescent="0.25">
      <c r="B314" t="s">
        <v>595</v>
      </c>
      <c r="C314" s="72">
        <v>44504</v>
      </c>
      <c r="D314">
        <v>13987.83</v>
      </c>
      <c r="E314">
        <v>1</v>
      </c>
    </row>
    <row r="315" spans="2:5" x14ac:dyDescent="0.25">
      <c r="B315" t="s">
        <v>597</v>
      </c>
      <c r="C315" s="72">
        <v>44426</v>
      </c>
      <c r="D315">
        <v>12097.07</v>
      </c>
      <c r="E315">
        <v>1</v>
      </c>
    </row>
    <row r="316" spans="2:5" x14ac:dyDescent="0.25">
      <c r="B316" t="s">
        <v>607</v>
      </c>
      <c r="C316" s="72">
        <v>44985</v>
      </c>
      <c r="D316">
        <v>7971.35</v>
      </c>
      <c r="E316">
        <v>1</v>
      </c>
    </row>
    <row r="317" spans="2:5" x14ac:dyDescent="0.25">
      <c r="B317" t="s">
        <v>378</v>
      </c>
      <c r="C317" s="72">
        <v>38715</v>
      </c>
      <c r="D317">
        <v>508.88</v>
      </c>
      <c r="E317">
        <v>1</v>
      </c>
    </row>
    <row r="318" spans="2:5" x14ac:dyDescent="0.25">
      <c r="B318" t="s">
        <v>381</v>
      </c>
      <c r="C318" s="72">
        <v>38716</v>
      </c>
      <c r="D318">
        <v>250.34</v>
      </c>
      <c r="E318">
        <v>1</v>
      </c>
    </row>
    <row r="319" spans="2:5" x14ac:dyDescent="0.25">
      <c r="B319" t="s">
        <v>382</v>
      </c>
      <c r="C319" s="72">
        <v>38716</v>
      </c>
      <c r="D319">
        <v>250.34</v>
      </c>
      <c r="E319">
        <v>1</v>
      </c>
    </row>
    <row r="320" spans="2:5" x14ac:dyDescent="0.25">
      <c r="B320" t="s">
        <v>384</v>
      </c>
      <c r="C320" s="72">
        <v>38713</v>
      </c>
      <c r="D320">
        <v>232.72</v>
      </c>
      <c r="E320">
        <v>1</v>
      </c>
    </row>
    <row r="321" spans="2:5" x14ac:dyDescent="0.25">
      <c r="B321" t="s">
        <v>392</v>
      </c>
      <c r="C321" s="72">
        <v>39329</v>
      </c>
      <c r="D321">
        <v>321.83999999999997</v>
      </c>
      <c r="E321">
        <v>1</v>
      </c>
    </row>
    <row r="322" spans="2:5" x14ac:dyDescent="0.25">
      <c r="B322" t="s">
        <v>395</v>
      </c>
      <c r="C322" s="72">
        <v>39394</v>
      </c>
      <c r="D322">
        <v>363.69</v>
      </c>
      <c r="E322">
        <v>1</v>
      </c>
    </row>
    <row r="323" spans="2:5" x14ac:dyDescent="0.25">
      <c r="B323" t="s">
        <v>398</v>
      </c>
      <c r="C323" s="72">
        <v>42227</v>
      </c>
      <c r="D323">
        <v>4757.8587041199999</v>
      </c>
      <c r="E323">
        <v>1</v>
      </c>
    </row>
    <row r="324" spans="2:5" x14ac:dyDescent="0.25">
      <c r="B324" t="s">
        <v>404</v>
      </c>
      <c r="C324" s="72">
        <v>41283</v>
      </c>
      <c r="D324">
        <v>2316.58</v>
      </c>
      <c r="E324">
        <v>1</v>
      </c>
    </row>
    <row r="325" spans="2:5" x14ac:dyDescent="0.25">
      <c r="B325" t="s">
        <v>406</v>
      </c>
      <c r="C325" s="72">
        <v>41281</v>
      </c>
      <c r="D325">
        <v>3365.22</v>
      </c>
      <c r="E325">
        <v>1</v>
      </c>
    </row>
    <row r="326" spans="2:5" x14ac:dyDescent="0.25">
      <c r="B326" t="s">
        <v>220</v>
      </c>
      <c r="C326" s="72">
        <v>38716</v>
      </c>
      <c r="D326">
        <v>18207.32</v>
      </c>
      <c r="E326">
        <v>1</v>
      </c>
    </row>
    <row r="327" spans="2:5" x14ac:dyDescent="0.25">
      <c r="B327" t="s">
        <v>229</v>
      </c>
      <c r="C327" s="72">
        <v>38709</v>
      </c>
      <c r="D327">
        <v>34691.21</v>
      </c>
      <c r="E327">
        <v>1</v>
      </c>
    </row>
    <row r="328" spans="2:5" x14ac:dyDescent="0.25">
      <c r="B328" t="s">
        <v>238</v>
      </c>
      <c r="C328" s="72">
        <v>38713</v>
      </c>
      <c r="D328">
        <v>1846.94</v>
      </c>
      <c r="E328">
        <v>1</v>
      </c>
    </row>
    <row r="329" spans="2:5" x14ac:dyDescent="0.25">
      <c r="B329" t="s">
        <v>86</v>
      </c>
      <c r="C329" s="72">
        <v>41849</v>
      </c>
      <c r="D329">
        <v>22461.45680964</v>
      </c>
      <c r="E329">
        <v>1</v>
      </c>
    </row>
    <row r="330" spans="2:5" x14ac:dyDescent="0.25">
      <c r="B330" t="s">
        <v>245</v>
      </c>
      <c r="C330" s="72">
        <v>43347</v>
      </c>
      <c r="D330">
        <v>28871.375256529998</v>
      </c>
      <c r="E330">
        <v>1</v>
      </c>
    </row>
    <row r="331" spans="2:5" x14ac:dyDescent="0.25">
      <c r="B331" t="s">
        <v>249</v>
      </c>
      <c r="C331" s="72">
        <v>37970</v>
      </c>
      <c r="D331">
        <v>1201.19</v>
      </c>
      <c r="E331">
        <v>1</v>
      </c>
    </row>
    <row r="332" spans="2:5" x14ac:dyDescent="0.25">
      <c r="B332" t="s">
        <v>44</v>
      </c>
      <c r="C332" s="72">
        <v>44652</v>
      </c>
      <c r="D332">
        <v>84924.77169727</v>
      </c>
      <c r="E332">
        <v>1</v>
      </c>
    </row>
    <row r="333" spans="2:5" x14ac:dyDescent="0.25">
      <c r="B333" t="s">
        <v>624</v>
      </c>
      <c r="C333" s="72">
        <v>42115</v>
      </c>
      <c r="D333">
        <v>1374.4866460000001</v>
      </c>
      <c r="E333">
        <v>1</v>
      </c>
    </row>
    <row r="334" spans="2:5" x14ac:dyDescent="0.25">
      <c r="B334" t="s">
        <v>625</v>
      </c>
      <c r="C334" s="72">
        <v>42118</v>
      </c>
      <c r="D334">
        <v>1225.1600000000001</v>
      </c>
      <c r="E334">
        <v>1</v>
      </c>
    </row>
    <row r="335" spans="2:5" x14ac:dyDescent="0.25">
      <c r="B335" t="s">
        <v>531</v>
      </c>
      <c r="C335" s="72">
        <v>44953</v>
      </c>
      <c r="D335">
        <v>78555.606320770006</v>
      </c>
      <c r="E335">
        <v>1</v>
      </c>
    </row>
    <row r="336" spans="2:5" x14ac:dyDescent="0.25">
      <c r="B336" t="s">
        <v>60</v>
      </c>
      <c r="C336" s="72">
        <v>44622</v>
      </c>
      <c r="D336">
        <v>88218.677054450003</v>
      </c>
      <c r="E336">
        <v>1</v>
      </c>
    </row>
    <row r="337" spans="2:5" x14ac:dyDescent="0.25">
      <c r="B337" t="s">
        <v>263</v>
      </c>
      <c r="C337" s="72">
        <v>42032</v>
      </c>
      <c r="D337">
        <v>695.5143372</v>
      </c>
      <c r="E337">
        <v>1</v>
      </c>
    </row>
    <row r="338" spans="2:5" x14ac:dyDescent="0.25">
      <c r="B338" t="s">
        <v>268</v>
      </c>
      <c r="C338" s="72">
        <v>43125</v>
      </c>
      <c r="D338">
        <v>10936.001684839999</v>
      </c>
      <c r="E338">
        <v>1</v>
      </c>
    </row>
    <row r="339" spans="2:5" x14ac:dyDescent="0.25">
      <c r="B339" t="s">
        <v>271</v>
      </c>
      <c r="C339" s="72">
        <v>39381</v>
      </c>
      <c r="D339">
        <v>70277.3</v>
      </c>
      <c r="E339">
        <v>1</v>
      </c>
    </row>
    <row r="340" spans="2:5" x14ac:dyDescent="0.25">
      <c r="B340" t="s">
        <v>50</v>
      </c>
      <c r="C340" s="72">
        <v>44953</v>
      </c>
      <c r="D340">
        <v>40669.345547819998</v>
      </c>
      <c r="E340">
        <v>1</v>
      </c>
    </row>
    <row r="341" spans="2:5" x14ac:dyDescent="0.25">
      <c r="B341" t="s">
        <v>96</v>
      </c>
      <c r="C341" s="72">
        <v>44622</v>
      </c>
      <c r="D341">
        <v>500.14306311000001</v>
      </c>
      <c r="E341">
        <v>1</v>
      </c>
    </row>
    <row r="342" spans="2:5" x14ac:dyDescent="0.25">
      <c r="B342" t="s">
        <v>536</v>
      </c>
      <c r="C342" s="72">
        <v>42305</v>
      </c>
      <c r="D342">
        <v>18548.60542</v>
      </c>
      <c r="E342">
        <v>1</v>
      </c>
    </row>
    <row r="343" spans="2:5" x14ac:dyDescent="0.25">
      <c r="B343" t="s">
        <v>301</v>
      </c>
      <c r="C343" s="72">
        <v>42334</v>
      </c>
      <c r="D343">
        <v>5012.4318484900004</v>
      </c>
      <c r="E343">
        <v>1</v>
      </c>
    </row>
    <row r="344" spans="2:5" x14ac:dyDescent="0.25">
      <c r="B344" t="s">
        <v>306</v>
      </c>
      <c r="C344" s="72">
        <v>44973</v>
      </c>
      <c r="D344">
        <v>165.96505325000001</v>
      </c>
      <c r="E344">
        <v>1</v>
      </c>
    </row>
    <row r="345" spans="2:5" x14ac:dyDescent="0.25">
      <c r="B345" t="s">
        <v>515</v>
      </c>
      <c r="C345" s="72">
        <v>44622</v>
      </c>
      <c r="D345">
        <v>8885.9207809799991</v>
      </c>
      <c r="E345">
        <v>1</v>
      </c>
    </row>
    <row r="346" spans="2:5" x14ac:dyDescent="0.25">
      <c r="B346" t="s">
        <v>512</v>
      </c>
      <c r="C346" s="72">
        <v>44980</v>
      </c>
      <c r="D346">
        <v>82943.78309384</v>
      </c>
      <c r="E346">
        <v>1</v>
      </c>
    </row>
    <row r="347" spans="2:5" x14ac:dyDescent="0.25">
      <c r="B347" t="s">
        <v>309</v>
      </c>
      <c r="C347" s="72">
        <v>44953</v>
      </c>
      <c r="D347">
        <v>74766.053588709998</v>
      </c>
      <c r="E347">
        <v>1</v>
      </c>
    </row>
    <row r="348" spans="2:5" x14ac:dyDescent="0.25">
      <c r="B348" t="s">
        <v>318</v>
      </c>
      <c r="C348" s="72">
        <v>43347</v>
      </c>
      <c r="D348">
        <v>11098.43</v>
      </c>
      <c r="E348">
        <v>1</v>
      </c>
    </row>
    <row r="349" spans="2:5" x14ac:dyDescent="0.25">
      <c r="B349" t="s">
        <v>320</v>
      </c>
      <c r="C349" s="72">
        <v>44260</v>
      </c>
      <c r="D349">
        <v>9171.36</v>
      </c>
      <c r="E349">
        <v>1</v>
      </c>
    </row>
    <row r="350" spans="2:5" x14ac:dyDescent="0.25">
      <c r="B350" t="s">
        <v>542</v>
      </c>
      <c r="C350" s="72">
        <v>44622</v>
      </c>
      <c r="D350">
        <v>292.28849958000001</v>
      </c>
      <c r="E350">
        <v>1</v>
      </c>
    </row>
    <row r="351" spans="2:5" x14ac:dyDescent="0.25">
      <c r="B351" t="s">
        <v>543</v>
      </c>
      <c r="C351" s="72">
        <v>44980</v>
      </c>
      <c r="D351">
        <v>6171.1867194899996</v>
      </c>
      <c r="E351">
        <v>1</v>
      </c>
    </row>
    <row r="352" spans="2:5" x14ac:dyDescent="0.25">
      <c r="B352" t="s">
        <v>544</v>
      </c>
      <c r="C352" s="72">
        <v>44467</v>
      </c>
      <c r="D352">
        <v>26340.367150819999</v>
      </c>
      <c r="E352">
        <v>1</v>
      </c>
    </row>
    <row r="353" spans="2:5" x14ac:dyDescent="0.25">
      <c r="B353" t="s">
        <v>328</v>
      </c>
      <c r="C353" s="72">
        <v>41948</v>
      </c>
      <c r="D353">
        <v>15682.48</v>
      </c>
      <c r="E353">
        <v>1</v>
      </c>
    </row>
    <row r="354" spans="2:5" x14ac:dyDescent="0.25">
      <c r="B354" t="s">
        <v>504</v>
      </c>
      <c r="C354" s="72">
        <v>44567</v>
      </c>
      <c r="D354">
        <v>400.62909824000002</v>
      </c>
      <c r="E354">
        <v>1</v>
      </c>
    </row>
    <row r="355" spans="2:5" x14ac:dyDescent="0.25">
      <c r="B355" t="s">
        <v>553</v>
      </c>
      <c r="C355" s="72">
        <v>44504</v>
      </c>
      <c r="D355">
        <v>8181.92670404</v>
      </c>
      <c r="E355">
        <v>1</v>
      </c>
    </row>
    <row r="356" spans="2:5" x14ac:dyDescent="0.25">
      <c r="B356" t="s">
        <v>626</v>
      </c>
      <c r="C356" s="72">
        <v>44700</v>
      </c>
      <c r="D356">
        <v>1350</v>
      </c>
      <c r="E356">
        <v>1</v>
      </c>
    </row>
    <row r="357" spans="2:5" x14ac:dyDescent="0.25">
      <c r="B357" t="s">
        <v>555</v>
      </c>
      <c r="C357" s="72">
        <v>44426</v>
      </c>
      <c r="D357">
        <v>7075.9582582200001</v>
      </c>
      <c r="E357">
        <v>1</v>
      </c>
    </row>
    <row r="358" spans="2:5" x14ac:dyDescent="0.25">
      <c r="B358" t="s">
        <v>335</v>
      </c>
      <c r="C358" s="72">
        <v>42030</v>
      </c>
      <c r="D358">
        <v>36618.99</v>
      </c>
      <c r="E358">
        <v>1</v>
      </c>
    </row>
    <row r="359" spans="2:5" x14ac:dyDescent="0.25">
      <c r="B359" t="s">
        <v>561</v>
      </c>
      <c r="C359" s="72">
        <v>44581</v>
      </c>
      <c r="D359">
        <v>18.968074269999999</v>
      </c>
      <c r="E359">
        <v>1</v>
      </c>
    </row>
    <row r="360" spans="2:5" x14ac:dyDescent="0.25">
      <c r="B360" t="s">
        <v>565</v>
      </c>
      <c r="C360" s="72">
        <v>44985</v>
      </c>
      <c r="D360">
        <v>221.28013960999999</v>
      </c>
      <c r="E360">
        <v>1</v>
      </c>
    </row>
    <row r="361" spans="2:5" x14ac:dyDescent="0.25">
      <c r="B361" t="s">
        <v>336</v>
      </c>
      <c r="C361" s="72">
        <v>43220</v>
      </c>
      <c r="D361">
        <v>34255.11</v>
      </c>
      <c r="E361">
        <v>1</v>
      </c>
    </row>
    <row r="362" spans="2:5" x14ac:dyDescent="0.25">
      <c r="B362" t="s">
        <v>339</v>
      </c>
      <c r="C362" s="72">
        <v>42655</v>
      </c>
      <c r="D362">
        <v>9116.6</v>
      </c>
      <c r="E362">
        <v>1</v>
      </c>
    </row>
    <row r="363" spans="2:5" x14ac:dyDescent="0.25">
      <c r="B363" t="s">
        <v>341</v>
      </c>
      <c r="C363" s="72">
        <v>42122</v>
      </c>
      <c r="D363">
        <v>15553.66</v>
      </c>
      <c r="E363">
        <v>1</v>
      </c>
    </row>
    <row r="364" spans="2:5" x14ac:dyDescent="0.25">
      <c r="B364" t="s">
        <v>356</v>
      </c>
      <c r="C364" s="72">
        <v>43060</v>
      </c>
      <c r="D364">
        <v>47173.61</v>
      </c>
      <c r="E364">
        <v>1</v>
      </c>
    </row>
    <row r="365" spans="2:5" x14ac:dyDescent="0.25">
      <c r="B365" t="s">
        <v>361</v>
      </c>
      <c r="C365" s="72">
        <v>44973</v>
      </c>
      <c r="D365">
        <v>24731.87</v>
      </c>
      <c r="E365">
        <v>1</v>
      </c>
    </row>
    <row r="366" spans="2:5" x14ac:dyDescent="0.25">
      <c r="B366" t="s">
        <v>362</v>
      </c>
      <c r="C366" s="72">
        <v>43165</v>
      </c>
      <c r="D366">
        <v>15739.25</v>
      </c>
      <c r="E366">
        <v>1</v>
      </c>
    </row>
    <row r="367" spans="2:5" x14ac:dyDescent="0.25">
      <c r="B367" t="s">
        <v>582</v>
      </c>
      <c r="C367" s="72">
        <v>44287</v>
      </c>
      <c r="D367">
        <v>19454.349999999999</v>
      </c>
      <c r="E367">
        <v>1</v>
      </c>
    </row>
    <row r="368" spans="2:5" x14ac:dyDescent="0.25">
      <c r="B368" t="s">
        <v>583</v>
      </c>
      <c r="C368" s="72">
        <v>44622</v>
      </c>
      <c r="D368">
        <v>11294.65</v>
      </c>
      <c r="E368">
        <v>1</v>
      </c>
    </row>
    <row r="369" spans="2:5" x14ac:dyDescent="0.25">
      <c r="B369" t="s">
        <v>586</v>
      </c>
      <c r="C369" s="72">
        <v>44649</v>
      </c>
      <c r="D369">
        <v>14826.28</v>
      </c>
      <c r="E369">
        <v>1</v>
      </c>
    </row>
    <row r="370" spans="2:5" x14ac:dyDescent="0.25">
      <c r="B370" t="s">
        <v>588</v>
      </c>
      <c r="C370" s="72">
        <v>44657</v>
      </c>
      <c r="D370">
        <v>7464.32</v>
      </c>
      <c r="E370">
        <v>1</v>
      </c>
    </row>
    <row r="371" spans="2:5" x14ac:dyDescent="0.25">
      <c r="B371" t="s">
        <v>590</v>
      </c>
      <c r="C371" s="72">
        <v>44650</v>
      </c>
      <c r="D371">
        <v>12258.29</v>
      </c>
      <c r="E371">
        <v>1</v>
      </c>
    </row>
    <row r="372" spans="2:5" x14ac:dyDescent="0.25">
      <c r="B372" t="s">
        <v>598</v>
      </c>
      <c r="C372" s="72">
        <v>44890</v>
      </c>
      <c r="D372">
        <v>4201.25</v>
      </c>
      <c r="E372">
        <v>1</v>
      </c>
    </row>
    <row r="373" spans="2:5" x14ac:dyDescent="0.25">
      <c r="B373" t="s">
        <v>603</v>
      </c>
      <c r="C373" s="72">
        <v>44581</v>
      </c>
      <c r="D373">
        <v>2578.42</v>
      </c>
      <c r="E373">
        <v>1</v>
      </c>
    </row>
    <row r="374" spans="2:5" x14ac:dyDescent="0.25">
      <c r="B374" t="s">
        <v>606</v>
      </c>
      <c r="C374" s="72">
        <v>44985</v>
      </c>
      <c r="D374">
        <v>11382.99</v>
      </c>
      <c r="E374">
        <v>1</v>
      </c>
    </row>
    <row r="375" spans="2:5" x14ac:dyDescent="0.25">
      <c r="B375" t="s">
        <v>370</v>
      </c>
      <c r="C375" s="72">
        <v>37469</v>
      </c>
      <c r="D375">
        <v>394.88</v>
      </c>
      <c r="E375">
        <v>1</v>
      </c>
    </row>
    <row r="376" spans="2:5" x14ac:dyDescent="0.25">
      <c r="B376" t="s">
        <v>371</v>
      </c>
      <c r="C376" s="72">
        <v>38665</v>
      </c>
      <c r="D376">
        <v>225.62</v>
      </c>
      <c r="E376">
        <v>1</v>
      </c>
    </row>
    <row r="377" spans="2:5" x14ac:dyDescent="0.25">
      <c r="B377" t="s">
        <v>373</v>
      </c>
      <c r="C377" s="72">
        <v>38624</v>
      </c>
      <c r="D377">
        <v>173.45</v>
      </c>
      <c r="E377">
        <v>1</v>
      </c>
    </row>
    <row r="378" spans="2:5" x14ac:dyDescent="0.25">
      <c r="B378" t="s">
        <v>403</v>
      </c>
      <c r="C378" s="72">
        <v>41277</v>
      </c>
      <c r="D378">
        <v>2807.39</v>
      </c>
      <c r="E378">
        <v>1</v>
      </c>
    </row>
    <row r="379" spans="2:5" x14ac:dyDescent="0.25">
      <c r="B379" t="s">
        <v>407</v>
      </c>
      <c r="C379" s="72">
        <v>42110</v>
      </c>
      <c r="D379">
        <v>522.89537319999999</v>
      </c>
      <c r="E379">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customWidth="1"/>
    <col min="2" max="2" width="17.88671875" bestFit="1" customWidth="1"/>
    <col min="3" max="3" width="15" bestFit="1" customWidth="1"/>
    <col min="4" max="4" width="11.44140625" bestFit="1" customWidth="1"/>
    <col min="5" max="5" width="10.5546875" bestFit="1" customWidth="1"/>
    <col min="6" max="6" width="13.44140625" bestFit="1" customWidth="1"/>
    <col min="7" max="7" width="11.109375" bestFit="1" customWidth="1"/>
    <col min="8" max="9" width="11.44140625" bestFit="1" customWidth="1"/>
    <col min="10" max="10" width="10.44140625" bestFit="1" customWidth="1"/>
  </cols>
  <sheetData>
    <row r="1" spans="1:13" s="27" customFormat="1" x14ac:dyDescent="0.25">
      <c r="A1" s="1"/>
    </row>
    <row r="2" spans="1:13" s="1" customFormat="1" x14ac:dyDescent="0.25">
      <c r="F2" s="291"/>
      <c r="G2" s="291"/>
      <c r="H2" s="291"/>
      <c r="I2" s="291"/>
    </row>
    <row r="3" spans="1:13" s="1" customFormat="1" x14ac:dyDescent="0.25">
      <c r="B3" s="10"/>
      <c r="C3" s="21"/>
      <c r="D3" s="10"/>
      <c r="E3" s="21"/>
      <c r="G3" s="21"/>
      <c r="I3" s="21"/>
      <c r="K3"/>
    </row>
    <row r="4" spans="1:13" x14ac:dyDescent="0.25">
      <c r="B4" s="13"/>
      <c r="C4" s="31"/>
      <c r="D4" s="13"/>
      <c r="E4" s="31"/>
      <c r="G4" s="31"/>
      <c r="I4" s="31"/>
      <c r="J4" s="13"/>
    </row>
    <row r="5" spans="1:13" x14ac:dyDescent="0.25">
      <c r="B5" s="13"/>
      <c r="C5" s="31"/>
      <c r="D5" s="13"/>
      <c r="E5" s="31"/>
      <c r="G5" s="31"/>
      <c r="I5" s="31"/>
      <c r="J5" s="13"/>
    </row>
    <row r="6" spans="1:13" x14ac:dyDescent="0.25">
      <c r="B6" s="39"/>
      <c r="C6" s="31"/>
      <c r="D6" s="39"/>
      <c r="E6" s="31"/>
      <c r="G6" s="31"/>
      <c r="I6" s="31"/>
      <c r="J6" s="13"/>
    </row>
    <row r="7" spans="1:13" x14ac:dyDescent="0.25">
      <c r="B7" s="39"/>
      <c r="C7" s="31"/>
      <c r="D7" s="39"/>
      <c r="E7" s="31"/>
      <c r="G7" s="31"/>
      <c r="I7" s="31"/>
    </row>
    <row r="8" spans="1:13" x14ac:dyDescent="0.25">
      <c r="A8" s="15"/>
      <c r="B8" s="15"/>
      <c r="D8" s="13"/>
      <c r="E8" s="23"/>
    </row>
    <row r="9" spans="1:13" x14ac:dyDescent="0.25">
      <c r="A9" s="15"/>
      <c r="B9" s="28"/>
      <c r="J9" s="13"/>
    </row>
    <row r="10" spans="1:13" x14ac:dyDescent="0.25">
      <c r="J10" s="13"/>
    </row>
    <row r="11" spans="1:13" x14ac:dyDescent="0.25">
      <c r="A11" s="27"/>
      <c r="J11" s="13"/>
      <c r="K11" s="13"/>
    </row>
    <row r="12" spans="1:13" s="1" customFormat="1" x14ac:dyDescent="0.25">
      <c r="J12" s="26"/>
      <c r="K12" s="26"/>
    </row>
    <row r="13" spans="1:13" s="1" customFormat="1" x14ac:dyDescent="0.25">
      <c r="B13" s="21"/>
      <c r="C13" s="21"/>
      <c r="D13" s="21"/>
      <c r="E13" s="21"/>
      <c r="F13" s="14"/>
    </row>
    <row r="14" spans="1:13" s="1" customFormat="1" x14ac:dyDescent="0.25">
      <c r="B14" s="21"/>
      <c r="C14" s="21"/>
      <c r="D14" s="21"/>
      <c r="E14" s="21"/>
      <c r="F14" s="14"/>
    </row>
    <row r="15" spans="1:13" s="1" customFormat="1" x14ac:dyDescent="0.25">
      <c r="B15" s="22"/>
      <c r="C15" s="22"/>
      <c r="D15" s="22"/>
      <c r="E15" s="21"/>
      <c r="F15" s="21"/>
      <c r="G15" s="21"/>
      <c r="H15" s="21"/>
      <c r="I15" s="21"/>
      <c r="J15" s="21"/>
      <c r="M15"/>
    </row>
    <row r="16" spans="1:13" ht="14.4" x14ac:dyDescent="0.3">
      <c r="B16" s="56"/>
      <c r="C16" s="46"/>
      <c r="D16" s="13"/>
      <c r="F16" s="31"/>
      <c r="G16" s="13"/>
      <c r="H16" s="13"/>
      <c r="I16" s="13"/>
      <c r="J16" s="13"/>
      <c r="K16" s="23"/>
      <c r="L16" s="14"/>
    </row>
    <row r="17" spans="1:12" ht="14.4" x14ac:dyDescent="0.3">
      <c r="B17" s="56"/>
      <c r="C17" s="46"/>
      <c r="D17" s="13"/>
      <c r="F17" s="31"/>
      <c r="G17" s="13"/>
      <c r="H17" s="13"/>
      <c r="I17" s="13"/>
      <c r="J17" s="13"/>
      <c r="K17" s="23"/>
      <c r="L17" s="16"/>
    </row>
    <row r="18" spans="1:12" x14ac:dyDescent="0.25">
      <c r="B18" s="3"/>
      <c r="C18" s="13"/>
      <c r="D18" s="13"/>
      <c r="F18" s="31"/>
      <c r="G18" s="2"/>
      <c r="H18" s="2"/>
      <c r="I18" s="2"/>
      <c r="J18" s="2"/>
      <c r="K18" s="23"/>
      <c r="L18" s="16"/>
    </row>
    <row r="19" spans="1:12" ht="14.4" x14ac:dyDescent="0.3">
      <c r="B19" s="56"/>
      <c r="C19" s="13"/>
      <c r="D19" s="13"/>
      <c r="F19" s="31"/>
      <c r="G19" s="13"/>
      <c r="H19" s="13"/>
      <c r="I19" s="13"/>
      <c r="J19" s="13"/>
      <c r="K19" s="23"/>
      <c r="L19" s="16"/>
    </row>
    <row r="20" spans="1:12" ht="14.4" x14ac:dyDescent="0.3">
      <c r="B20" s="56"/>
      <c r="C20" s="13"/>
      <c r="D20" s="13"/>
      <c r="F20" s="31"/>
      <c r="G20" s="13"/>
      <c r="H20" s="13"/>
      <c r="I20" s="13"/>
      <c r="J20" s="13"/>
      <c r="K20" s="23"/>
      <c r="L20" s="16"/>
    </row>
    <row r="21" spans="1:12" s="1" customFormat="1" x14ac:dyDescent="0.25">
      <c r="B21" s="26"/>
      <c r="C21" s="26"/>
      <c r="D21" s="26"/>
      <c r="F21" s="26"/>
      <c r="G21" s="26"/>
      <c r="H21" s="26"/>
      <c r="I21" s="26"/>
      <c r="J21" s="26"/>
      <c r="K21" s="25"/>
      <c r="L21" s="14"/>
    </row>
    <row r="22" spans="1:12" x14ac:dyDescent="0.25">
      <c r="A22" s="15"/>
      <c r="B22" s="13"/>
    </row>
    <row r="24" spans="1:12" x14ac:dyDescent="0.25">
      <c r="A24" s="27"/>
    </row>
    <row r="25" spans="1:12" s="1" customFormat="1" x14ac:dyDescent="0.25">
      <c r="B25" s="21"/>
      <c r="C25" s="21"/>
      <c r="D25" s="21"/>
      <c r="E25" s="21"/>
      <c r="F25" s="21"/>
    </row>
    <row r="26" spans="1:12" s="1" customFormat="1" x14ac:dyDescent="0.25">
      <c r="B26" s="21"/>
      <c r="C26" s="21"/>
      <c r="D26" s="21"/>
      <c r="E26" s="21"/>
      <c r="F26" s="21"/>
    </row>
    <row r="27" spans="1:12" s="1" customFormat="1" x14ac:dyDescent="0.25">
      <c r="B27" s="22"/>
      <c r="C27" s="22"/>
      <c r="D27" s="22"/>
      <c r="E27" s="21"/>
      <c r="F27" s="21"/>
      <c r="G27" s="21"/>
      <c r="H27" s="21"/>
      <c r="I27" s="21"/>
      <c r="J27" s="21"/>
    </row>
    <row r="28" spans="1:12" ht="13.5" customHeight="1" x14ac:dyDescent="0.25">
      <c r="B28" s="29"/>
      <c r="C28" s="29"/>
      <c r="D28" s="29"/>
      <c r="F28" s="36"/>
      <c r="G28" s="36"/>
      <c r="H28" s="36"/>
      <c r="I28" s="36"/>
      <c r="J28" s="36"/>
    </row>
    <row r="29" spans="1:12" x14ac:dyDescent="0.25">
      <c r="B29" s="39"/>
      <c r="C29" s="39"/>
      <c r="D29" s="29"/>
      <c r="F29" s="36"/>
      <c r="G29" s="36"/>
      <c r="H29" s="36"/>
      <c r="I29" s="36"/>
      <c r="J29" s="36"/>
    </row>
    <row r="30" spans="1:12" x14ac:dyDescent="0.25">
      <c r="A30" s="15"/>
      <c r="B30" s="29"/>
      <c r="C30" s="36"/>
      <c r="D30" s="32"/>
      <c r="E30" s="36"/>
      <c r="F30" s="36"/>
      <c r="G30" s="36"/>
      <c r="H30" s="29"/>
      <c r="I30" s="29"/>
    </row>
    <row r="32" spans="1:12" s="1" customFormat="1" x14ac:dyDescent="0.25">
      <c r="A32" s="27"/>
    </row>
    <row r="33" spans="1:11" s="1" customFormat="1" x14ac:dyDescent="0.25"/>
    <row r="34" spans="1:11" s="1" customFormat="1" x14ac:dyDescent="0.25">
      <c r="B34" s="21"/>
      <c r="C34" s="21"/>
      <c r="D34" s="21"/>
      <c r="E34" s="21"/>
    </row>
    <row r="35" spans="1:11" s="1" customFormat="1" x14ac:dyDescent="0.25">
      <c r="B35" s="21"/>
      <c r="C35" s="21"/>
      <c r="D35" s="21"/>
      <c r="E35" s="21"/>
    </row>
    <row r="36" spans="1:11" s="1" customFormat="1" x14ac:dyDescent="0.25">
      <c r="B36" s="22"/>
      <c r="C36" s="22"/>
      <c r="D36" s="22"/>
      <c r="E36" s="21"/>
      <c r="F36" s="21"/>
      <c r="G36" s="21"/>
      <c r="H36" s="21"/>
      <c r="I36" s="21"/>
      <c r="J36" s="21"/>
    </row>
    <row r="37" spans="1:11" x14ac:dyDescent="0.25">
      <c r="A37" s="27"/>
    </row>
    <row r="38" spans="1:11" x14ac:dyDescent="0.25">
      <c r="B38" s="13"/>
      <c r="C38" s="13"/>
      <c r="F38" s="13"/>
      <c r="G38" s="13"/>
      <c r="H38" s="13"/>
      <c r="I38" s="13"/>
      <c r="J38" s="13"/>
      <c r="K38" s="23"/>
    </row>
    <row r="39" spans="1:11" x14ac:dyDescent="0.25">
      <c r="B39" s="13"/>
      <c r="C39" s="13"/>
      <c r="D39" s="13"/>
      <c r="F39" s="13"/>
      <c r="G39" s="13"/>
      <c r="H39" s="13"/>
      <c r="I39" s="13"/>
      <c r="J39" s="13"/>
      <c r="K39" s="23"/>
    </row>
    <row r="40" spans="1:11" x14ac:dyDescent="0.25">
      <c r="B40" s="13"/>
      <c r="C40" s="13"/>
      <c r="D40" s="13"/>
      <c r="F40" s="13"/>
      <c r="G40" s="13"/>
      <c r="H40" s="13"/>
      <c r="I40" s="13"/>
      <c r="J40" s="13"/>
      <c r="K40" s="23"/>
    </row>
    <row r="41" spans="1:11" ht="13.8" x14ac:dyDescent="0.25">
      <c r="A41" s="18"/>
      <c r="B41" s="30"/>
      <c r="C41" s="30"/>
      <c r="D41" s="30"/>
      <c r="F41" s="13"/>
      <c r="G41" s="13"/>
      <c r="H41" s="30"/>
      <c r="I41" s="30"/>
      <c r="J41" s="30"/>
      <c r="K41" s="13"/>
    </row>
    <row r="42" spans="1:11" x14ac:dyDescent="0.25">
      <c r="A42" s="1"/>
      <c r="B42" s="13"/>
      <c r="C42" s="13"/>
      <c r="D42" s="13"/>
      <c r="F42" s="13"/>
      <c r="G42" s="13"/>
      <c r="H42" s="13"/>
      <c r="I42" s="13"/>
      <c r="J42" s="13"/>
      <c r="K42" s="13"/>
    </row>
    <row r="43" spans="1:11" x14ac:dyDescent="0.25">
      <c r="B43" s="13"/>
      <c r="C43" s="13"/>
      <c r="D43" s="13"/>
      <c r="F43" s="13"/>
      <c r="G43" s="13"/>
      <c r="H43" s="13"/>
      <c r="I43" s="13"/>
      <c r="J43" s="13"/>
      <c r="K43" s="23"/>
    </row>
    <row r="44" spans="1:11" x14ac:dyDescent="0.25">
      <c r="B44" s="13"/>
      <c r="C44" s="13"/>
      <c r="D44" s="13"/>
      <c r="F44" s="13"/>
      <c r="G44" s="13"/>
      <c r="H44" s="13"/>
      <c r="I44" s="13"/>
      <c r="J44" s="13"/>
      <c r="K44" s="23"/>
    </row>
    <row r="45" spans="1:11" x14ac:dyDescent="0.25">
      <c r="B45" s="13"/>
      <c r="C45" s="13"/>
      <c r="D45" s="13"/>
      <c r="F45" s="13"/>
      <c r="G45" s="13"/>
      <c r="H45" s="13"/>
      <c r="I45" s="13"/>
      <c r="J45" s="13"/>
      <c r="K45" s="23"/>
    </row>
    <row r="46" spans="1:11" ht="13.8" x14ac:dyDescent="0.25">
      <c r="A46" s="18"/>
      <c r="B46" s="30"/>
      <c r="C46" s="30"/>
      <c r="D46" s="30"/>
      <c r="F46" s="30"/>
      <c r="G46" s="30"/>
      <c r="H46" s="30"/>
      <c r="I46" s="30"/>
      <c r="J46" s="30"/>
      <c r="K46" s="13"/>
    </row>
    <row r="47" spans="1:11" x14ac:dyDescent="0.25">
      <c r="A47" s="1"/>
      <c r="B47" s="13"/>
      <c r="C47" s="13"/>
      <c r="D47" s="13"/>
      <c r="F47" s="13"/>
      <c r="G47" s="13"/>
      <c r="H47" s="13"/>
      <c r="I47" s="13"/>
      <c r="J47" s="13"/>
      <c r="K47" s="13"/>
    </row>
    <row r="48" spans="1:11" x14ac:dyDescent="0.25">
      <c r="B48" s="13"/>
      <c r="C48" s="13"/>
      <c r="D48" s="13"/>
      <c r="F48" s="13"/>
      <c r="G48" s="13"/>
      <c r="H48" s="13"/>
      <c r="I48" s="13"/>
      <c r="J48" s="13"/>
      <c r="K48" s="23"/>
    </row>
    <row r="49" spans="1:11" x14ac:dyDescent="0.25">
      <c r="B49" s="13"/>
      <c r="C49" s="13"/>
      <c r="D49" s="13"/>
      <c r="F49" s="13"/>
      <c r="G49" s="13"/>
      <c r="H49" s="13"/>
      <c r="I49" s="13"/>
      <c r="J49" s="13"/>
      <c r="K49" s="23"/>
    </row>
    <row r="50" spans="1:11" x14ac:dyDescent="0.25">
      <c r="B50" s="13"/>
      <c r="C50" s="13"/>
      <c r="D50" s="13"/>
      <c r="F50" s="13"/>
      <c r="G50" s="13"/>
      <c r="H50" s="13"/>
      <c r="I50" s="13"/>
      <c r="J50" s="13"/>
      <c r="K50" s="23"/>
    </row>
    <row r="51" spans="1:11" x14ac:dyDescent="0.25">
      <c r="B51" s="13"/>
      <c r="C51" s="13"/>
      <c r="D51" s="13"/>
      <c r="F51" s="13"/>
      <c r="G51" s="13"/>
      <c r="H51" s="13"/>
      <c r="I51" s="13"/>
      <c r="J51" s="13"/>
      <c r="K51" s="23"/>
    </row>
    <row r="52" spans="1:11" s="1" customFormat="1" x14ac:dyDescent="0.25">
      <c r="B52" s="26"/>
      <c r="C52" s="26"/>
      <c r="D52" s="26"/>
      <c r="F52" s="26"/>
      <c r="G52" s="26"/>
      <c r="H52" s="26"/>
      <c r="I52" s="26"/>
      <c r="J52" s="26"/>
      <c r="K52" s="25"/>
    </row>
    <row r="53" spans="1:11" s="1" customFormat="1" x14ac:dyDescent="0.25">
      <c r="B53" s="13"/>
      <c r="C53" s="13"/>
      <c r="D53" s="26"/>
      <c r="E53"/>
      <c r="F53" s="13"/>
      <c r="G53" s="13"/>
      <c r="H53" s="13"/>
      <c r="I53" s="13"/>
      <c r="J53" s="13"/>
      <c r="K53" s="26"/>
    </row>
    <row r="54" spans="1:11" s="1" customFormat="1" x14ac:dyDescent="0.25">
      <c r="B54" s="26"/>
      <c r="C54" s="26"/>
      <c r="D54" s="26"/>
      <c r="F54" s="26"/>
      <c r="G54" s="26"/>
      <c r="H54" s="26"/>
      <c r="I54" s="26"/>
      <c r="J54" s="26"/>
      <c r="K54" s="25"/>
    </row>
    <row r="55" spans="1:11" s="1" customFormat="1" x14ac:dyDescent="0.25">
      <c r="B55" s="13"/>
      <c r="C55" s="13"/>
      <c r="D55" s="13"/>
      <c r="E55"/>
      <c r="F55"/>
      <c r="G55"/>
      <c r="H55"/>
      <c r="I55"/>
      <c r="J55"/>
      <c r="K55" s="26"/>
    </row>
    <row r="56" spans="1:11" s="1" customFormat="1" x14ac:dyDescent="0.25">
      <c r="B56" s="20"/>
      <c r="C56" s="20"/>
      <c r="D56" s="20"/>
      <c r="F56" s="20"/>
      <c r="G56" s="20"/>
      <c r="H56" s="20"/>
      <c r="I56" s="20"/>
      <c r="J56" s="20"/>
      <c r="K56" s="34"/>
    </row>
    <row r="57" spans="1:11" x14ac:dyDescent="0.25">
      <c r="B57" s="29"/>
      <c r="C57" s="29"/>
      <c r="D57" s="29"/>
      <c r="E57" s="29"/>
      <c r="F57" s="13"/>
      <c r="G57" s="29"/>
      <c r="H57" s="29"/>
      <c r="I57" s="29"/>
    </row>
    <row r="58" spans="1:11" ht="13.8" x14ac:dyDescent="0.3">
      <c r="A58" s="15"/>
      <c r="B58" s="33"/>
      <c r="C58" s="13"/>
      <c r="D58" s="13"/>
      <c r="E58" s="13"/>
      <c r="F58" s="13"/>
      <c r="G58" s="13"/>
      <c r="H58" s="13"/>
      <c r="I58" s="13"/>
    </row>
    <row r="59" spans="1:11" x14ac:dyDescent="0.25">
      <c r="A59" s="15"/>
    </row>
    <row r="60" spans="1:11" x14ac:dyDescent="0.25">
      <c r="A60" s="15"/>
      <c r="B60" s="29"/>
    </row>
    <row r="61" spans="1:11" x14ac:dyDescent="0.25">
      <c r="A61" s="15"/>
    </row>
    <row r="62" spans="1:11" x14ac:dyDescent="0.25">
      <c r="A62" s="15"/>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0"/>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customWidth="1"/>
    <col min="4" max="4" width="11.109375" style="2" customWidth="1"/>
    <col min="5" max="5" width="21" style="2" customWidth="1"/>
    <col min="6" max="6" width="15.44140625" style="6" customWidth="1"/>
  </cols>
  <sheetData>
    <row r="3" spans="1:6" x14ac:dyDescent="0.25">
      <c r="D3" s="5"/>
      <c r="E3" s="5"/>
    </row>
    <row r="6" spans="1:6" s="1" customFormat="1" x14ac:dyDescent="0.25">
      <c r="D6" s="5"/>
      <c r="E6" s="5"/>
      <c r="F6" s="7"/>
    </row>
    <row r="7" spans="1:6" s="1" customFormat="1" x14ac:dyDescent="0.25">
      <c r="D7" s="5"/>
      <c r="E7" s="5"/>
      <c r="F7" s="7"/>
    </row>
    <row r="8" spans="1:6" s="1" customFormat="1" x14ac:dyDescent="0.25">
      <c r="D8" s="5"/>
      <c r="E8" s="5"/>
      <c r="F8" s="7"/>
    </row>
    <row r="9" spans="1:6" s="1" customFormat="1" x14ac:dyDescent="0.25">
      <c r="D9" s="5"/>
      <c r="E9" s="5"/>
      <c r="F9" s="7"/>
    </row>
    <row r="10" spans="1:6" s="1" customFormat="1" x14ac:dyDescent="0.25">
      <c r="A10" s="53"/>
      <c r="B10" s="53"/>
      <c r="C10" s="53"/>
      <c r="D10" s="54"/>
      <c r="E10" s="54"/>
      <c r="F10" s="55"/>
    </row>
    <row r="11" spans="1:6" x14ac:dyDescent="0.25">
      <c r="C11" s="2"/>
    </row>
    <row r="12" spans="1:6" x14ac:dyDescent="0.25">
      <c r="C12" s="2"/>
    </row>
    <row r="13" spans="1:6" x14ac:dyDescent="0.25">
      <c r="C13" s="2"/>
    </row>
    <row r="14" spans="1:6" x14ac:dyDescent="0.25">
      <c r="C14" s="2"/>
    </row>
    <row r="15" spans="1:6" x14ac:dyDescent="0.25">
      <c r="C15" s="2"/>
    </row>
    <row r="16" spans="1:6" x14ac:dyDescent="0.25">
      <c r="C16" s="2"/>
    </row>
    <row r="17" spans="3:6" x14ac:dyDescent="0.25">
      <c r="C17" s="2"/>
    </row>
    <row r="18" spans="3:6" s="1" customFormat="1" x14ac:dyDescent="0.25">
      <c r="C18" s="2"/>
      <c r="D18" s="2"/>
      <c r="E18" s="2"/>
      <c r="F18" s="7"/>
    </row>
    <row r="19" spans="3:6" x14ac:dyDescent="0.25">
      <c r="C19" s="2"/>
    </row>
    <row r="20" spans="3:6" x14ac:dyDescent="0.25">
      <c r="C20" s="2"/>
    </row>
    <row r="21" spans="3:6" x14ac:dyDescent="0.25">
      <c r="C21" s="2"/>
    </row>
    <row r="22" spans="3:6" x14ac:dyDescent="0.25">
      <c r="C22" s="2"/>
    </row>
    <row r="23" spans="3:6" x14ac:dyDescent="0.25">
      <c r="C23" s="2"/>
    </row>
    <row r="24" spans="3:6" x14ac:dyDescent="0.25">
      <c r="C24" s="2"/>
    </row>
    <row r="25" spans="3:6" x14ac:dyDescent="0.25">
      <c r="C25" s="2"/>
    </row>
    <row r="26" spans="3:6" x14ac:dyDescent="0.25">
      <c r="C26" s="2"/>
    </row>
    <row r="27" spans="3:6" x14ac:dyDescent="0.25">
      <c r="C27" s="2"/>
    </row>
    <row r="28" spans="3:6" s="1" customFormat="1" x14ac:dyDescent="0.25">
      <c r="C28" s="2"/>
      <c r="D28" s="2"/>
      <c r="E28" s="2"/>
      <c r="F28" s="7"/>
    </row>
    <row r="29" spans="3:6" x14ac:dyDescent="0.25">
      <c r="C29" s="2"/>
    </row>
    <row r="30" spans="3:6" x14ac:dyDescent="0.25">
      <c r="C30" s="2"/>
    </row>
    <row r="31" spans="3:6" x14ac:dyDescent="0.25">
      <c r="C31" s="2"/>
    </row>
    <row r="32" spans="3:6" x14ac:dyDescent="0.25">
      <c r="C32" s="2"/>
    </row>
    <row r="33" spans="3:6" x14ac:dyDescent="0.25">
      <c r="C33" s="2"/>
    </row>
    <row r="34" spans="3:6" x14ac:dyDescent="0.25">
      <c r="C34" s="2"/>
    </row>
    <row r="35" spans="3:6" x14ac:dyDescent="0.25">
      <c r="C35" s="2"/>
    </row>
    <row r="36" spans="3:6" x14ac:dyDescent="0.25">
      <c r="C36" s="2"/>
    </row>
    <row r="37" spans="3:6" x14ac:dyDescent="0.25">
      <c r="C37" s="2"/>
    </row>
    <row r="38" spans="3:6" x14ac:dyDescent="0.25">
      <c r="C38" s="2"/>
    </row>
    <row r="39" spans="3:6" s="1" customFormat="1" x14ac:dyDescent="0.25">
      <c r="C39" s="2"/>
      <c r="D39" s="2"/>
      <c r="E39" s="2"/>
      <c r="F39" s="7"/>
    </row>
    <row r="40" spans="3:6" x14ac:dyDescent="0.25">
      <c r="C40" s="2"/>
    </row>
    <row r="41" spans="3:6" x14ac:dyDescent="0.25">
      <c r="C41" s="2"/>
    </row>
    <row r="42" spans="3:6" x14ac:dyDescent="0.25">
      <c r="C42" s="2"/>
    </row>
    <row r="43" spans="3:6" x14ac:dyDescent="0.25">
      <c r="C43" s="2"/>
    </row>
    <row r="44" spans="3:6" x14ac:dyDescent="0.25">
      <c r="C44" s="2"/>
    </row>
    <row r="45" spans="3:6" x14ac:dyDescent="0.25">
      <c r="C45" s="2"/>
    </row>
    <row r="46" spans="3:6" x14ac:dyDescent="0.25">
      <c r="C46" s="2"/>
    </row>
    <row r="47" spans="3:6" x14ac:dyDescent="0.25">
      <c r="C47" s="2"/>
    </row>
    <row r="48" spans="3:6" x14ac:dyDescent="0.25">
      <c r="C48" s="2"/>
    </row>
    <row r="49" spans="1:6" s="1" customFormat="1" x14ac:dyDescent="0.25">
      <c r="C49" s="5"/>
      <c r="D49" s="5"/>
      <c r="E49" s="5"/>
      <c r="F49" s="7"/>
    </row>
    <row r="50" spans="1:6" s="1" customFormat="1" x14ac:dyDescent="0.25">
      <c r="A50"/>
      <c r="B50"/>
      <c r="C50" s="2"/>
      <c r="D50" s="2"/>
      <c r="E50" s="2"/>
      <c r="F50" s="6"/>
    </row>
    <row r="51" spans="1:6" x14ac:dyDescent="0.25">
      <c r="C51" s="2"/>
    </row>
    <row r="52" spans="1:6" x14ac:dyDescent="0.25">
      <c r="C52" s="2"/>
    </row>
    <row r="53" spans="1:6" s="1" customFormat="1" x14ac:dyDescent="0.25">
      <c r="C53" s="5"/>
      <c r="D53" s="5"/>
      <c r="E53" s="5"/>
      <c r="F53" s="7"/>
    </row>
    <row r="54" spans="1:6" s="1" customFormat="1" x14ac:dyDescent="0.25">
      <c r="A54"/>
      <c r="B54"/>
      <c r="C54" s="2"/>
      <c r="D54" s="2"/>
      <c r="E54" s="2"/>
      <c r="F54" s="6"/>
    </row>
    <row r="55" spans="1:6" x14ac:dyDescent="0.25">
      <c r="C55" s="2"/>
    </row>
    <row r="56" spans="1:6" x14ac:dyDescent="0.25">
      <c r="C56" s="2"/>
    </row>
    <row r="57" spans="1:6" x14ac:dyDescent="0.25">
      <c r="C57" s="2"/>
    </row>
    <row r="59" spans="1:6" x14ac:dyDescent="0.25">
      <c r="A59" s="15"/>
    </row>
    <row r="60" spans="1:6" x14ac:dyDescent="0.25">
      <c r="A60" s="15"/>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bestFit="1" customWidth="1"/>
    <col min="2" max="2" width="18.5546875" style="13" bestFit="1" customWidth="1"/>
    <col min="3" max="3" width="16" bestFit="1" customWidth="1"/>
    <col min="4" max="6" width="12.88671875" bestFit="1" customWidth="1"/>
    <col min="7" max="7" width="34" bestFit="1" customWidth="1"/>
    <col min="8" max="8" width="33" customWidth="1"/>
    <col min="9" max="9" width="30" bestFit="1" customWidth="1"/>
    <col min="10" max="10" width="19" bestFit="1" customWidth="1"/>
    <col min="11" max="11" width="18.44140625" bestFit="1" customWidth="1"/>
    <col min="12" max="12" width="18.44140625" customWidth="1"/>
    <col min="13" max="13" width="12.88671875" bestFit="1" customWidth="1"/>
  </cols>
  <sheetData>
    <row r="1" spans="1:16" ht="12.75" customHeight="1" x14ac:dyDescent="0.25"/>
    <row r="2" spans="1:16" ht="12.75" customHeight="1" x14ac:dyDescent="0.25"/>
    <row r="3" spans="1:16" s="1" customFormat="1" ht="12.75" customHeight="1" x14ac:dyDescent="0.25">
      <c r="B3" s="26"/>
      <c r="D3" s="21"/>
      <c r="F3" s="21"/>
      <c r="M3" s="17"/>
      <c r="N3"/>
      <c r="O3"/>
      <c r="P3"/>
    </row>
    <row r="4" spans="1:16" s="1" customFormat="1" ht="12.75" customHeight="1" x14ac:dyDescent="0.25">
      <c r="B4" s="26"/>
      <c r="D4" s="21"/>
      <c r="F4" s="21"/>
      <c r="H4"/>
      <c r="M4" s="17"/>
      <c r="N4"/>
      <c r="O4"/>
      <c r="P4"/>
    </row>
    <row r="5" spans="1:16" s="1" customFormat="1" ht="12.75" customHeight="1" x14ac:dyDescent="0.25">
      <c r="B5" s="41"/>
      <c r="C5" s="41"/>
      <c r="D5" s="21"/>
      <c r="E5" s="41"/>
      <c r="F5" s="21"/>
      <c r="H5"/>
      <c r="I5"/>
      <c r="J5"/>
      <c r="K5"/>
      <c r="L5"/>
      <c r="M5" s="17"/>
    </row>
    <row r="6" spans="1:16" s="1" customFormat="1" ht="12.75" customHeight="1" x14ac:dyDescent="0.25">
      <c r="B6" s="26"/>
      <c r="C6" s="26"/>
      <c r="E6" s="26"/>
      <c r="G6" s="13"/>
      <c r="H6" s="13"/>
      <c r="I6" s="13"/>
      <c r="J6" s="13"/>
      <c r="K6"/>
      <c r="L6"/>
      <c r="M6" s="17"/>
      <c r="N6"/>
      <c r="O6"/>
      <c r="P6"/>
    </row>
    <row r="7" spans="1:16" s="1" customFormat="1" ht="12.75" customHeight="1" x14ac:dyDescent="0.25">
      <c r="A7"/>
      <c r="B7" s="13"/>
      <c r="C7" s="13"/>
      <c r="D7"/>
      <c r="E7" s="13"/>
      <c r="F7"/>
      <c r="G7" s="13"/>
      <c r="H7" s="13"/>
      <c r="I7" s="13"/>
      <c r="J7" s="13"/>
      <c r="K7"/>
      <c r="L7"/>
      <c r="M7" s="17"/>
      <c r="N7"/>
      <c r="O7"/>
      <c r="P7"/>
    </row>
    <row r="8" spans="1:16" ht="12.75" customHeight="1" x14ac:dyDescent="0.25">
      <c r="C8" s="13"/>
      <c r="E8" s="13"/>
      <c r="G8" s="13"/>
      <c r="H8" s="13"/>
      <c r="I8" s="13"/>
      <c r="J8" s="13"/>
      <c r="K8" s="1"/>
      <c r="L8" s="1"/>
      <c r="M8" s="1"/>
      <c r="N8" s="1"/>
      <c r="O8" s="1"/>
      <c r="P8" s="1"/>
    </row>
    <row r="9" spans="1:16" ht="12.75" customHeight="1" x14ac:dyDescent="0.25">
      <c r="C9" s="13"/>
      <c r="E9" s="13"/>
      <c r="G9" s="13"/>
      <c r="H9" s="13"/>
      <c r="I9" s="13"/>
      <c r="J9" s="13"/>
    </row>
    <row r="10" spans="1:16" ht="12.75" customHeight="1" x14ac:dyDescent="0.25">
      <c r="C10" s="13"/>
      <c r="E10" s="13"/>
      <c r="G10" s="13"/>
      <c r="H10" s="13"/>
      <c r="I10" s="13"/>
      <c r="J10" s="13"/>
    </row>
    <row r="11" spans="1:16" ht="12.75" customHeight="1" x14ac:dyDescent="0.25">
      <c r="C11" s="13"/>
      <c r="E11" s="13"/>
      <c r="G11" s="13"/>
      <c r="H11" s="13"/>
      <c r="I11" s="13"/>
      <c r="J11" s="13"/>
    </row>
    <row r="12" spans="1:16" ht="12.75" customHeight="1" x14ac:dyDescent="0.25">
      <c r="C12" s="13"/>
      <c r="E12" s="13"/>
      <c r="G12" s="13"/>
      <c r="H12" s="13"/>
      <c r="I12" s="13"/>
      <c r="J12" s="13"/>
    </row>
    <row r="13" spans="1:16" ht="12.75" customHeight="1" x14ac:dyDescent="0.25">
      <c r="C13" s="13"/>
      <c r="E13" s="13"/>
      <c r="G13" s="13"/>
      <c r="H13" s="13"/>
      <c r="I13" s="13"/>
      <c r="J13" s="13"/>
      <c r="K13" s="1"/>
      <c r="L13" s="1"/>
      <c r="M13" s="17"/>
    </row>
    <row r="14" spans="1:16" ht="12.75" customHeight="1" x14ac:dyDescent="0.25">
      <c r="C14" s="13"/>
      <c r="E14" s="13"/>
      <c r="G14" s="13"/>
      <c r="H14" s="13"/>
      <c r="I14" s="13"/>
      <c r="J14" s="13"/>
      <c r="K14" s="1"/>
      <c r="L14" s="1"/>
      <c r="M14" s="17"/>
    </row>
    <row r="15" spans="1:16" s="1" customFormat="1" ht="12.75" customHeight="1" x14ac:dyDescent="0.25">
      <c r="B15" s="26"/>
      <c r="C15" s="26"/>
      <c r="E15" s="26"/>
      <c r="G15" s="13"/>
      <c r="H15" s="13"/>
      <c r="I15" s="13"/>
      <c r="J15" s="13"/>
      <c r="K15"/>
      <c r="L15"/>
      <c r="M15" s="17"/>
    </row>
    <row r="16" spans="1:16" ht="12.75" customHeight="1" x14ac:dyDescent="0.25">
      <c r="C16" s="13"/>
      <c r="E16" s="13"/>
      <c r="G16" s="13"/>
      <c r="H16" s="13"/>
      <c r="I16" s="13"/>
      <c r="J16" s="13"/>
      <c r="M16" s="17"/>
    </row>
    <row r="17" spans="2:15" s="1" customFormat="1" ht="12.75" customHeight="1" x14ac:dyDescent="0.3">
      <c r="B17" s="26"/>
      <c r="C17" s="26"/>
      <c r="D17"/>
      <c r="E17" s="26"/>
      <c r="G17" s="42"/>
      <c r="H17" s="13"/>
      <c r="I17" s="42"/>
    </row>
    <row r="18" spans="2:15" ht="12.75" customHeight="1" x14ac:dyDescent="0.3">
      <c r="B18" s="48"/>
      <c r="C18" s="48"/>
      <c r="E18" s="13"/>
      <c r="G18" s="42"/>
      <c r="H18" s="37"/>
      <c r="I18" s="42"/>
    </row>
    <row r="19" spans="2:15" ht="12.75" customHeight="1" x14ac:dyDescent="0.3">
      <c r="B19" s="48"/>
      <c r="C19" s="48"/>
      <c r="E19" s="13"/>
      <c r="G19" s="42"/>
      <c r="H19" s="38"/>
      <c r="I19" s="42"/>
    </row>
    <row r="20" spans="2:15" ht="12.75" customHeight="1" x14ac:dyDescent="0.3">
      <c r="B20" s="48"/>
      <c r="C20" s="48"/>
      <c r="E20" s="13"/>
      <c r="G20" s="42"/>
      <c r="H20" s="38"/>
      <c r="I20" s="42"/>
    </row>
    <row r="21" spans="2:15" ht="12.75" customHeight="1" x14ac:dyDescent="0.3">
      <c r="C21" s="13"/>
      <c r="E21" s="13"/>
      <c r="G21" s="42"/>
      <c r="H21" s="38"/>
      <c r="I21" s="42"/>
    </row>
    <row r="22" spans="2:15" s="1" customFormat="1" ht="12.75" customHeight="1" x14ac:dyDescent="0.3">
      <c r="B22" s="26"/>
      <c r="C22" s="26"/>
      <c r="E22" s="26"/>
      <c r="G22" s="42"/>
      <c r="H22" s="37"/>
      <c r="I22" s="42"/>
    </row>
    <row r="23" spans="2:15" ht="12.75" customHeight="1" x14ac:dyDescent="0.25">
      <c r="C23" s="13"/>
      <c r="E23" s="13"/>
      <c r="H23" s="13"/>
      <c r="I23" s="13"/>
      <c r="J23" s="1"/>
      <c r="K23" s="1"/>
      <c r="L23" s="1"/>
      <c r="M23" s="1"/>
      <c r="N23" s="1"/>
    </row>
    <row r="24" spans="2:15" s="1" customFormat="1" ht="12.75" customHeight="1" x14ac:dyDescent="0.25">
      <c r="B24" s="13"/>
      <c r="C24" s="13"/>
      <c r="D24"/>
      <c r="E24" s="13"/>
      <c r="F24"/>
      <c r="G24" s="35"/>
      <c r="H24" s="37"/>
      <c r="I24" s="38"/>
      <c r="J24"/>
      <c r="K24"/>
      <c r="L24"/>
      <c r="M24"/>
      <c r="N24"/>
      <c r="O24" s="19"/>
    </row>
    <row r="25" spans="2:15" ht="12.75" customHeight="1" x14ac:dyDescent="0.25">
      <c r="B25" s="43"/>
      <c r="C25" s="43"/>
      <c r="E25" s="43"/>
      <c r="G25" s="44"/>
      <c r="H25" s="38"/>
      <c r="I25" s="38"/>
      <c r="O25" s="19"/>
    </row>
    <row r="26" spans="2:15" ht="12.75" customHeight="1" x14ac:dyDescent="0.3">
      <c r="B26" s="43"/>
      <c r="C26" s="43"/>
      <c r="E26" s="43"/>
      <c r="G26" s="42"/>
      <c r="H26" s="38"/>
      <c r="I26" s="42"/>
      <c r="O26" s="19"/>
    </row>
    <row r="27" spans="2:15" ht="12.75" customHeight="1" x14ac:dyDescent="0.3">
      <c r="B27" s="43"/>
      <c r="C27" s="43"/>
      <c r="E27" s="43"/>
      <c r="G27" s="42"/>
      <c r="H27" s="38"/>
      <c r="I27" s="42"/>
      <c r="O27" s="19"/>
    </row>
    <row r="28" spans="2:15" ht="12.75" customHeight="1" x14ac:dyDescent="0.3">
      <c r="B28" s="43"/>
      <c r="C28" s="43"/>
      <c r="E28" s="43"/>
      <c r="G28" s="42"/>
      <c r="H28" s="38"/>
      <c r="I28" s="42"/>
      <c r="O28" s="19"/>
    </row>
    <row r="29" spans="2:15" ht="12.75" customHeight="1" x14ac:dyDescent="0.3">
      <c r="B29" s="43"/>
      <c r="C29" s="43"/>
      <c r="E29" s="43"/>
      <c r="G29" s="42"/>
      <c r="H29" s="38"/>
      <c r="I29" s="42"/>
      <c r="J29" s="1"/>
      <c r="K29" s="1"/>
      <c r="L29" s="1"/>
      <c r="M29" s="1"/>
      <c r="N29" s="1"/>
      <c r="O29" s="11"/>
    </row>
    <row r="30" spans="2:15" ht="12.75" customHeight="1" x14ac:dyDescent="0.3">
      <c r="B30" s="43"/>
      <c r="C30" s="43"/>
      <c r="E30" s="43"/>
      <c r="G30" s="42"/>
      <c r="H30" s="38"/>
      <c r="I30" s="42"/>
      <c r="J30" s="1"/>
      <c r="K30" s="1"/>
      <c r="L30" s="1"/>
      <c r="M30" s="1"/>
      <c r="N30" s="1"/>
    </row>
    <row r="31" spans="2:15" ht="12.75" customHeight="1" x14ac:dyDescent="0.3">
      <c r="B31" s="43"/>
      <c r="C31" s="43"/>
      <c r="E31" s="43"/>
      <c r="G31" s="42"/>
      <c r="H31" s="38"/>
      <c r="I31" s="42"/>
      <c r="O31" s="19"/>
    </row>
    <row r="32" spans="2:15" ht="12.75" customHeight="1" x14ac:dyDescent="0.3">
      <c r="B32" s="43"/>
      <c r="C32" s="43"/>
      <c r="E32" s="43"/>
      <c r="G32" s="42"/>
      <c r="H32" s="38"/>
      <c r="I32" s="42"/>
      <c r="O32" s="19"/>
    </row>
    <row r="33" spans="2:15" s="1" customFormat="1" ht="12.75" customHeight="1" x14ac:dyDescent="0.3">
      <c r="B33" s="26"/>
      <c r="C33" s="26"/>
      <c r="E33" s="26"/>
      <c r="F33"/>
      <c r="G33" s="42"/>
      <c r="H33" s="37"/>
      <c r="I33" s="42"/>
      <c r="J33"/>
      <c r="K33"/>
      <c r="L33"/>
      <c r="M33"/>
      <c r="N33"/>
      <c r="O33" s="19"/>
    </row>
    <row r="34" spans="2:15" ht="12.75" customHeight="1" x14ac:dyDescent="0.3">
      <c r="C34" s="13"/>
      <c r="E34" s="13"/>
      <c r="G34" s="42"/>
      <c r="H34" s="13"/>
      <c r="I34" s="42"/>
    </row>
    <row r="35" spans="2:15" s="1" customFormat="1" ht="12.75" customHeight="1" x14ac:dyDescent="0.3">
      <c r="B35" s="26"/>
      <c r="C35" s="26"/>
      <c r="D35"/>
      <c r="E35" s="26"/>
      <c r="F35"/>
      <c r="G35" s="42"/>
      <c r="H35" s="37"/>
      <c r="I35" s="42"/>
    </row>
    <row r="36" spans="2:15" ht="12.75" customHeight="1" x14ac:dyDescent="0.3">
      <c r="B36" s="48"/>
      <c r="C36" s="48"/>
      <c r="E36" s="13"/>
      <c r="G36" s="42"/>
      <c r="H36" s="38"/>
      <c r="I36" s="42"/>
    </row>
    <row r="37" spans="2:15" ht="12.75" customHeight="1" x14ac:dyDescent="0.3">
      <c r="B37" s="48"/>
      <c r="C37" s="48"/>
      <c r="E37" s="13"/>
      <c r="G37" s="42"/>
      <c r="H37" s="38"/>
      <c r="I37" s="42"/>
    </row>
    <row r="38" spans="2:15" ht="12.75" customHeight="1" x14ac:dyDescent="0.3">
      <c r="B38" s="48"/>
      <c r="C38" s="48"/>
      <c r="E38" s="13"/>
      <c r="G38" s="42"/>
      <c r="H38" s="38"/>
      <c r="I38" s="42"/>
    </row>
    <row r="39" spans="2:15" ht="12.75" customHeight="1" x14ac:dyDescent="0.3">
      <c r="C39" s="13"/>
      <c r="E39" s="13"/>
      <c r="G39" s="42"/>
      <c r="H39" s="37"/>
      <c r="I39" s="42"/>
    </row>
    <row r="40" spans="2:15" s="1" customFormat="1" ht="12.75" customHeight="1" x14ac:dyDescent="0.3">
      <c r="B40" s="26"/>
      <c r="C40" s="26"/>
      <c r="E40" s="26"/>
      <c r="G40" s="42"/>
      <c r="H40" s="38"/>
      <c r="I40" s="42"/>
    </row>
    <row r="41" spans="2:15" ht="12.75" customHeight="1" x14ac:dyDescent="0.25">
      <c r="C41" s="13"/>
      <c r="E41" s="13"/>
      <c r="G41" s="35"/>
      <c r="H41" s="37"/>
      <c r="I41" s="38"/>
    </row>
    <row r="42" spans="2:15" s="1" customFormat="1" ht="12.75" customHeight="1" x14ac:dyDescent="0.3">
      <c r="B42" s="26"/>
      <c r="C42" s="26"/>
      <c r="D42"/>
      <c r="E42" s="26"/>
      <c r="F42"/>
      <c r="G42" s="42"/>
      <c r="H42" s="42"/>
      <c r="I42" s="42"/>
    </row>
    <row r="43" spans="2:15" ht="12.75" customHeight="1" x14ac:dyDescent="0.3">
      <c r="B43" s="48"/>
      <c r="C43" s="48"/>
      <c r="E43" s="43"/>
      <c r="G43" s="42"/>
      <c r="H43" s="42"/>
      <c r="I43" s="42"/>
    </row>
    <row r="44" spans="2:15" ht="12.75" customHeight="1" x14ac:dyDescent="0.3">
      <c r="B44" s="48"/>
      <c r="C44" s="48"/>
      <c r="E44" s="43"/>
      <c r="G44" s="42"/>
      <c r="H44" s="42"/>
      <c r="I44" s="42"/>
      <c r="J44" s="45"/>
      <c r="K44" s="45"/>
      <c r="L44" s="45"/>
    </row>
    <row r="45" spans="2:15" ht="12.75" customHeight="1" x14ac:dyDescent="0.3">
      <c r="B45" s="48"/>
      <c r="C45" s="48"/>
      <c r="E45" s="43"/>
      <c r="G45" s="42"/>
      <c r="H45" s="42"/>
      <c r="I45" s="42"/>
      <c r="J45" s="45"/>
      <c r="K45" s="42"/>
      <c r="L45" s="42"/>
    </row>
    <row r="46" spans="2:15" ht="12.75" customHeight="1" x14ac:dyDescent="0.3">
      <c r="B46" s="48"/>
      <c r="C46" s="48"/>
      <c r="E46" s="43"/>
      <c r="G46" s="42"/>
      <c r="H46" s="42"/>
      <c r="I46" s="42"/>
      <c r="J46" s="45"/>
      <c r="K46" s="42"/>
      <c r="L46" s="42"/>
    </row>
    <row r="47" spans="2:15" ht="12.75" customHeight="1" x14ac:dyDescent="0.3">
      <c r="B47" s="48"/>
      <c r="C47" s="48"/>
      <c r="E47" s="43"/>
      <c r="G47" s="42"/>
      <c r="H47" s="42"/>
      <c r="I47" s="42"/>
      <c r="J47" s="45"/>
      <c r="K47" s="42"/>
      <c r="L47" s="42"/>
    </row>
    <row r="48" spans="2:15" ht="12.75" customHeight="1" x14ac:dyDescent="0.3">
      <c r="B48" s="48"/>
      <c r="C48" s="48"/>
      <c r="E48" s="43"/>
      <c r="G48" s="42"/>
      <c r="H48" s="42"/>
      <c r="I48" s="42"/>
      <c r="J48" s="45"/>
      <c r="K48" s="42"/>
      <c r="L48" s="42"/>
    </row>
    <row r="49" spans="2:12" ht="12.75" customHeight="1" x14ac:dyDescent="0.3">
      <c r="B49" s="48"/>
      <c r="C49" s="48"/>
      <c r="E49" s="43"/>
      <c r="G49" s="42"/>
      <c r="H49" s="42"/>
      <c r="I49" s="42"/>
      <c r="J49" s="45"/>
      <c r="K49" s="42"/>
      <c r="L49" s="42"/>
    </row>
    <row r="50" spans="2:12" ht="12.75" customHeight="1" x14ac:dyDescent="0.3">
      <c r="B50" s="48"/>
      <c r="C50" s="48"/>
      <c r="E50" s="43"/>
      <c r="G50" s="42"/>
      <c r="H50" s="42"/>
      <c r="I50" s="42"/>
      <c r="J50" s="45"/>
      <c r="K50" s="42"/>
      <c r="L50" s="42"/>
    </row>
    <row r="51" spans="2:12" s="1" customFormat="1" ht="12.75" customHeight="1" x14ac:dyDescent="0.3">
      <c r="B51" s="26"/>
      <c r="C51" s="26"/>
      <c r="E51" s="26"/>
      <c r="G51" s="42"/>
      <c r="H51" s="42"/>
      <c r="I51" s="42"/>
      <c r="J51" s="45"/>
      <c r="K51" s="42"/>
      <c r="L51" s="42"/>
    </row>
    <row r="52" spans="2:12" ht="12.75" customHeight="1" x14ac:dyDescent="0.3">
      <c r="C52" s="13"/>
      <c r="E52" s="13"/>
      <c r="G52" s="35"/>
      <c r="H52" s="37"/>
      <c r="I52" s="37"/>
      <c r="J52" s="45"/>
      <c r="K52" s="42"/>
      <c r="L52" s="42"/>
    </row>
    <row r="53" spans="2:12" s="1" customFormat="1" ht="12.75" customHeight="1" x14ac:dyDescent="0.3">
      <c r="B53" s="26"/>
      <c r="C53" s="26"/>
      <c r="D53"/>
      <c r="E53" s="26"/>
      <c r="F53"/>
      <c r="G53" s="42"/>
      <c r="H53" s="38"/>
      <c r="I53" s="42"/>
    </row>
    <row r="54" spans="2:12" ht="12.75" customHeight="1" x14ac:dyDescent="0.3">
      <c r="B54" s="48"/>
      <c r="C54" s="48"/>
      <c r="E54" s="13"/>
      <c r="G54" s="42"/>
      <c r="H54" s="38"/>
      <c r="I54" s="42"/>
      <c r="J54" s="17"/>
    </row>
    <row r="55" spans="2:12" ht="12.75" customHeight="1" x14ac:dyDescent="0.3">
      <c r="B55" s="48"/>
      <c r="C55" s="48"/>
      <c r="E55" s="13"/>
      <c r="G55" s="42"/>
      <c r="H55" s="38"/>
      <c r="I55" s="42"/>
      <c r="J55" s="17"/>
    </row>
    <row r="56" spans="2:12" ht="12.75" customHeight="1" x14ac:dyDescent="0.3">
      <c r="B56" s="48"/>
      <c r="C56" s="48"/>
      <c r="E56" s="13"/>
      <c r="G56" s="42"/>
      <c r="H56" s="37"/>
      <c r="I56" s="42"/>
      <c r="J56" s="17"/>
    </row>
    <row r="57" spans="2:12" ht="12.75" customHeight="1" x14ac:dyDescent="0.3">
      <c r="C57" s="13"/>
      <c r="E57" s="13"/>
      <c r="G57" s="42"/>
      <c r="H57" s="13"/>
      <c r="I57" s="42"/>
      <c r="J57" s="17"/>
    </row>
    <row r="58" spans="2:12" s="1" customFormat="1" ht="12.75" customHeight="1" x14ac:dyDescent="0.3">
      <c r="B58" s="26"/>
      <c r="C58" s="26"/>
      <c r="E58" s="26"/>
      <c r="G58" s="42"/>
      <c r="H58" s="26"/>
      <c r="I58" s="42"/>
      <c r="J58" s="17"/>
    </row>
    <row r="59" spans="2:12" ht="12.75" customHeight="1" x14ac:dyDescent="0.25">
      <c r="C59" s="13"/>
      <c r="E59" s="13"/>
      <c r="H59" s="13"/>
      <c r="I59" s="13"/>
    </row>
    <row r="60" spans="2:12" s="1" customFormat="1" ht="12.75" customHeight="1" x14ac:dyDescent="0.3">
      <c r="B60" s="26"/>
      <c r="C60" s="26"/>
      <c r="D60"/>
      <c r="E60" s="26"/>
      <c r="F60"/>
      <c r="G60" s="42"/>
      <c r="H60" s="42"/>
      <c r="I60" s="42"/>
    </row>
    <row r="61" spans="2:12" ht="12.75" customHeight="1" x14ac:dyDescent="0.3">
      <c r="B61" s="49"/>
      <c r="C61" s="49"/>
      <c r="E61" s="43"/>
      <c r="G61" s="42"/>
      <c r="H61" s="42"/>
      <c r="I61" s="42"/>
    </row>
    <row r="62" spans="2:12" ht="12.75" customHeight="1" x14ac:dyDescent="0.3">
      <c r="B62" s="49"/>
      <c r="C62" s="49"/>
      <c r="E62" s="43"/>
      <c r="G62" s="42"/>
      <c r="H62" s="42"/>
      <c r="I62" s="42"/>
      <c r="J62" s="42"/>
    </row>
    <row r="63" spans="2:12" ht="12.75" customHeight="1" x14ac:dyDescent="0.3">
      <c r="B63" s="49"/>
      <c r="C63" s="49"/>
      <c r="E63" s="43"/>
      <c r="G63" s="42"/>
      <c r="H63" s="42"/>
      <c r="I63" s="42"/>
      <c r="J63" s="42"/>
    </row>
    <row r="64" spans="2:12" ht="12.75" customHeight="1" x14ac:dyDescent="0.3">
      <c r="B64" s="49"/>
      <c r="C64" s="49"/>
      <c r="E64" s="43"/>
      <c r="G64" s="42"/>
      <c r="H64" s="42"/>
      <c r="I64" s="42"/>
      <c r="J64" s="42"/>
    </row>
    <row r="65" spans="1:10" ht="12.75" customHeight="1" x14ac:dyDescent="0.3">
      <c r="B65" s="49"/>
      <c r="C65" s="49"/>
      <c r="E65" s="43"/>
      <c r="G65" s="42"/>
      <c r="H65" s="42"/>
      <c r="I65" s="42"/>
      <c r="J65" s="42"/>
    </row>
    <row r="66" spans="1:10" ht="12.75" customHeight="1" x14ac:dyDescent="0.3">
      <c r="B66" s="49"/>
      <c r="C66" s="49"/>
      <c r="E66" s="43"/>
      <c r="G66" s="42"/>
      <c r="H66" s="42"/>
      <c r="I66" s="42"/>
      <c r="J66" s="42"/>
    </row>
    <row r="67" spans="1:10" ht="12.75" customHeight="1" x14ac:dyDescent="0.3">
      <c r="B67" s="49"/>
      <c r="C67" s="49"/>
      <c r="E67" s="43"/>
      <c r="G67" s="42"/>
      <c r="H67" s="42"/>
      <c r="I67" s="42"/>
      <c r="J67" s="42"/>
    </row>
    <row r="68" spans="1:10" ht="12.75" customHeight="1" x14ac:dyDescent="0.3">
      <c r="B68" s="49"/>
      <c r="C68" s="49"/>
      <c r="E68" s="43"/>
      <c r="G68" s="42"/>
      <c r="H68" s="42"/>
      <c r="I68" s="42"/>
      <c r="J68" s="42"/>
    </row>
    <row r="69" spans="1:10" ht="12.75" customHeight="1" x14ac:dyDescent="0.3">
      <c r="B69" s="49"/>
      <c r="C69" s="49"/>
      <c r="E69" s="13"/>
      <c r="G69" s="42"/>
      <c r="H69" s="42"/>
      <c r="I69" s="42"/>
      <c r="J69" s="42"/>
    </row>
    <row r="70" spans="1:10" s="1" customFormat="1" ht="12.75" customHeight="1" x14ac:dyDescent="0.3">
      <c r="B70" s="13"/>
      <c r="C70" s="13"/>
      <c r="D70"/>
      <c r="E70" s="13"/>
      <c r="F70"/>
      <c r="G70" s="42"/>
      <c r="H70" s="13"/>
      <c r="I70" s="42"/>
      <c r="J70" s="42"/>
    </row>
    <row r="71" spans="1:10" ht="12.75" customHeight="1" x14ac:dyDescent="0.3">
      <c r="B71" s="49"/>
      <c r="C71" s="49"/>
      <c r="E71" s="13"/>
      <c r="G71" s="42"/>
      <c r="H71" s="13"/>
      <c r="I71" s="42"/>
    </row>
    <row r="72" spans="1:10" ht="12.75" customHeight="1" x14ac:dyDescent="0.3">
      <c r="B72" s="49"/>
      <c r="C72" s="49"/>
      <c r="E72" s="13"/>
      <c r="G72" s="42"/>
      <c r="I72" s="42"/>
    </row>
    <row r="73" spans="1:10" ht="12.75" customHeight="1" x14ac:dyDescent="0.3">
      <c r="B73" s="49"/>
      <c r="C73" s="49"/>
      <c r="E73" s="13"/>
      <c r="G73" s="42"/>
      <c r="I73" s="42"/>
    </row>
    <row r="74" spans="1:10" ht="14.4" x14ac:dyDescent="0.3">
      <c r="A74" s="18"/>
      <c r="C74" s="30"/>
      <c r="D74" s="18"/>
      <c r="E74" s="30"/>
      <c r="F74" s="18"/>
      <c r="G74" s="42"/>
      <c r="I74" s="42"/>
    </row>
    <row r="75" spans="1:10" ht="14.4" x14ac:dyDescent="0.3">
      <c r="C75" s="13"/>
      <c r="E75" s="13"/>
      <c r="G75" s="42"/>
      <c r="I75" s="42"/>
    </row>
    <row r="76" spans="1:10" x14ac:dyDescent="0.25">
      <c r="C76" s="13"/>
      <c r="E76" s="13"/>
    </row>
    <row r="77" spans="1:10" x14ac:dyDescent="0.25">
      <c r="C77" s="13"/>
      <c r="E77" s="13"/>
      <c r="G77" s="1"/>
      <c r="I77" s="26"/>
    </row>
    <row r="78" spans="1:10" x14ac:dyDescent="0.25">
      <c r="C78" s="13"/>
      <c r="E78" s="13"/>
      <c r="G78" s="1"/>
    </row>
    <row r="79" spans="1:10" x14ac:dyDescent="0.25">
      <c r="C79" s="13"/>
      <c r="E79" s="13"/>
      <c r="I79" s="13"/>
    </row>
    <row r="80" spans="1:10" x14ac:dyDescent="0.25">
      <c r="C80" s="13"/>
      <c r="E80" s="13"/>
      <c r="I80" s="13"/>
    </row>
    <row r="81" spans="2:9" x14ac:dyDescent="0.25">
      <c r="B81"/>
      <c r="C81" s="13"/>
      <c r="E81" s="13"/>
      <c r="I81" s="13"/>
    </row>
    <row r="82" spans="2:9" x14ac:dyDescent="0.25">
      <c r="B82"/>
      <c r="C82" s="13"/>
      <c r="E82" s="13"/>
      <c r="I82" s="13"/>
    </row>
    <row r="83" spans="2:9" x14ac:dyDescent="0.25">
      <c r="B83"/>
      <c r="C83" s="13"/>
      <c r="E83" s="13"/>
      <c r="I83" s="13"/>
    </row>
    <row r="84" spans="2:9" x14ac:dyDescent="0.25">
      <c r="B84"/>
      <c r="C84" s="13"/>
      <c r="E84" s="13"/>
      <c r="I84" s="13"/>
    </row>
    <row r="85" spans="2:9" x14ac:dyDescent="0.25">
      <c r="B85"/>
      <c r="C85" s="13"/>
      <c r="E85" s="13"/>
      <c r="I85" s="13"/>
    </row>
    <row r="86" spans="2:9" x14ac:dyDescent="0.25">
      <c r="B86"/>
      <c r="C86" s="13"/>
      <c r="E86" s="13"/>
      <c r="I86" s="13"/>
    </row>
    <row r="87" spans="2:9" x14ac:dyDescent="0.25">
      <c r="B87"/>
      <c r="C87" s="13"/>
      <c r="E87" s="13"/>
      <c r="I87" s="13"/>
    </row>
    <row r="88" spans="2:9" x14ac:dyDescent="0.25">
      <c r="B88"/>
      <c r="C88" s="13"/>
      <c r="E88" s="13"/>
    </row>
    <row r="89" spans="2:9" x14ac:dyDescent="0.25">
      <c r="B89"/>
      <c r="G89" s="1"/>
      <c r="I89" s="26"/>
    </row>
    <row r="90" spans="2:9" x14ac:dyDescent="0.25">
      <c r="B90"/>
      <c r="I90" s="13"/>
    </row>
    <row r="91" spans="2:9" x14ac:dyDescent="0.25">
      <c r="B91"/>
      <c r="I91" s="13"/>
    </row>
    <row r="92" spans="2:9" x14ac:dyDescent="0.25">
      <c r="B92"/>
      <c r="I92" s="13"/>
    </row>
    <row r="93" spans="2:9" x14ac:dyDescent="0.25">
      <c r="B93"/>
      <c r="I93" s="13"/>
    </row>
    <row r="94" spans="2:9" x14ac:dyDescent="0.25">
      <c r="B94"/>
      <c r="I94" s="13"/>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bestFit="1" customWidth="1"/>
    <col min="2" max="3" width="16.88671875" bestFit="1" customWidth="1"/>
    <col min="4" max="4" width="10" customWidth="1"/>
    <col min="5" max="5" width="16.88671875" bestFit="1" customWidth="1"/>
    <col min="6" max="6" width="14.5546875" bestFit="1" customWidth="1"/>
    <col min="8" max="8" width="10.5546875" bestFit="1" customWidth="1"/>
  </cols>
  <sheetData>
    <row r="1" spans="1:8" ht="43.2" x14ac:dyDescent="0.3">
      <c r="B1" s="50">
        <v>42477</v>
      </c>
      <c r="C1" s="50">
        <v>42446</v>
      </c>
      <c r="D1" s="70" t="s">
        <v>169</v>
      </c>
      <c r="E1" s="51">
        <v>42111</v>
      </c>
      <c r="F1" s="71" t="s">
        <v>170</v>
      </c>
      <c r="H1" s="72"/>
    </row>
    <row r="2" spans="1:8" ht="14.4" x14ac:dyDescent="0.3">
      <c r="A2" s="67" t="s">
        <v>106</v>
      </c>
      <c r="B2" s="68"/>
      <c r="C2" s="68"/>
      <c r="D2" s="68"/>
      <c r="E2" s="68"/>
      <c r="F2" s="68"/>
    </row>
    <row r="3" spans="1:8" ht="14.4" x14ac:dyDescent="0.3">
      <c r="A3" s="57" t="s">
        <v>14</v>
      </c>
      <c r="D3" s="58"/>
      <c r="F3" s="58"/>
    </row>
    <row r="4" spans="1:8" x14ac:dyDescent="0.25">
      <c r="A4" t="s">
        <v>122</v>
      </c>
      <c r="B4" s="3">
        <v>775</v>
      </c>
      <c r="C4" s="3">
        <v>559</v>
      </c>
      <c r="D4" s="58">
        <v>38.640429338103758</v>
      </c>
      <c r="E4">
        <v>537</v>
      </c>
      <c r="F4" s="58">
        <v>44.320297951582866</v>
      </c>
    </row>
    <row r="5" spans="1:8" x14ac:dyDescent="0.25">
      <c r="A5" t="s">
        <v>160</v>
      </c>
      <c r="B5" s="3">
        <v>2424</v>
      </c>
      <c r="C5" s="3">
        <v>1494</v>
      </c>
      <c r="D5" s="58">
        <v>62.248995983935743</v>
      </c>
      <c r="E5">
        <v>2069</v>
      </c>
      <c r="F5" s="58">
        <v>17.158047365877234</v>
      </c>
    </row>
    <row r="6" spans="1:8" x14ac:dyDescent="0.25">
      <c r="A6" t="s">
        <v>119</v>
      </c>
      <c r="B6" s="3">
        <v>1979</v>
      </c>
      <c r="C6" s="3">
        <v>1679</v>
      </c>
      <c r="D6" s="58">
        <v>17.867778439547351</v>
      </c>
      <c r="E6">
        <v>1409</v>
      </c>
      <c r="F6" s="58">
        <v>40.454222853087295</v>
      </c>
    </row>
    <row r="7" spans="1:8" x14ac:dyDescent="0.25">
      <c r="A7" t="s">
        <v>120</v>
      </c>
      <c r="B7" s="3">
        <v>12246</v>
      </c>
      <c r="C7" s="3">
        <v>12026</v>
      </c>
      <c r="D7" s="58">
        <v>1.8293696989855315</v>
      </c>
      <c r="E7">
        <v>8208</v>
      </c>
      <c r="F7" s="58">
        <v>49.195906432748536</v>
      </c>
    </row>
    <row r="8" spans="1:8" x14ac:dyDescent="0.25">
      <c r="A8" t="s">
        <v>121</v>
      </c>
      <c r="B8" s="3">
        <v>4639</v>
      </c>
      <c r="C8" s="3">
        <v>4417</v>
      </c>
      <c r="D8" s="58">
        <v>5.0260357708852164</v>
      </c>
      <c r="E8">
        <v>3629</v>
      </c>
      <c r="F8" s="58">
        <v>27.831358500964456</v>
      </c>
    </row>
    <row r="9" spans="1:8" x14ac:dyDescent="0.25">
      <c r="A9" t="s">
        <v>125</v>
      </c>
      <c r="B9" s="3">
        <v>51</v>
      </c>
      <c r="C9" s="3">
        <v>67</v>
      </c>
      <c r="D9" s="58">
        <v>-23.880597014925371</v>
      </c>
      <c r="E9">
        <v>12</v>
      </c>
      <c r="F9" s="58">
        <v>325</v>
      </c>
    </row>
    <row r="10" spans="1:8" x14ac:dyDescent="0.25">
      <c r="A10" t="s">
        <v>162</v>
      </c>
      <c r="B10" s="3">
        <v>8</v>
      </c>
      <c r="C10" s="3">
        <v>24</v>
      </c>
      <c r="D10" s="58">
        <v>-66.666666666666657</v>
      </c>
      <c r="E10">
        <v>12</v>
      </c>
      <c r="F10" s="58">
        <v>-33.333333333333329</v>
      </c>
    </row>
    <row r="11" spans="1:8" x14ac:dyDescent="0.25">
      <c r="A11" t="s">
        <v>126</v>
      </c>
      <c r="B11" s="3">
        <v>46</v>
      </c>
      <c r="C11" s="3">
        <v>63</v>
      </c>
      <c r="D11" s="58">
        <v>-26.984126984126984</v>
      </c>
      <c r="E11">
        <v>52</v>
      </c>
      <c r="F11" s="58">
        <v>-11.538461538461538</v>
      </c>
    </row>
    <row r="12" spans="1:8" ht="14.4" x14ac:dyDescent="0.3">
      <c r="A12" s="59" t="s">
        <v>163</v>
      </c>
      <c r="B12" s="60">
        <f t="shared" ref="B12:C12" si="0">SUM(B4:B11)</f>
        <v>22168</v>
      </c>
      <c r="C12" s="60">
        <f t="shared" si="0"/>
        <v>20329</v>
      </c>
      <c r="D12" s="73">
        <f>((B12/C12)-1)*100</f>
        <v>9.0461901716759385</v>
      </c>
      <c r="E12" s="60">
        <f>SUM(E4:E11)</f>
        <v>15928</v>
      </c>
      <c r="F12" s="73">
        <f>((B12/E12)-1)*100</f>
        <v>39.176293319939724</v>
      </c>
    </row>
    <row r="13" spans="1:8" ht="14.4" x14ac:dyDescent="0.3">
      <c r="A13" s="57" t="s">
        <v>15</v>
      </c>
      <c r="D13" s="58"/>
      <c r="F13" s="58" t="s">
        <v>167</v>
      </c>
    </row>
    <row r="14" spans="1:8" x14ac:dyDescent="0.25">
      <c r="A14" t="s">
        <v>122</v>
      </c>
      <c r="B14">
        <v>5</v>
      </c>
      <c r="C14">
        <v>2</v>
      </c>
      <c r="D14" s="58">
        <v>150</v>
      </c>
      <c r="E14">
        <v>11</v>
      </c>
      <c r="F14" s="58">
        <v>-54.54545454545454</v>
      </c>
    </row>
    <row r="15" spans="1:8" x14ac:dyDescent="0.25">
      <c r="A15" t="s">
        <v>160</v>
      </c>
      <c r="B15">
        <v>192</v>
      </c>
      <c r="C15">
        <v>168</v>
      </c>
      <c r="D15" s="58">
        <v>14.285714285714285</v>
      </c>
      <c r="E15">
        <v>111</v>
      </c>
      <c r="F15" s="58">
        <v>72.972972972972968</v>
      </c>
    </row>
    <row r="16" spans="1:8" x14ac:dyDescent="0.25">
      <c r="A16" t="s">
        <v>119</v>
      </c>
      <c r="B16">
        <v>73</v>
      </c>
      <c r="C16">
        <v>84</v>
      </c>
      <c r="D16" s="58">
        <v>-13.095238095238097</v>
      </c>
      <c r="E16">
        <v>67</v>
      </c>
      <c r="F16" s="58">
        <v>8.9552238805970141</v>
      </c>
    </row>
    <row r="17" spans="1:6" x14ac:dyDescent="0.25">
      <c r="A17" t="s">
        <v>120</v>
      </c>
      <c r="B17">
        <v>2152</v>
      </c>
      <c r="C17">
        <v>1981</v>
      </c>
      <c r="D17" s="58">
        <v>8.6320040383644638</v>
      </c>
      <c r="E17">
        <v>1352</v>
      </c>
      <c r="F17" s="58">
        <v>59.171597633136095</v>
      </c>
    </row>
    <row r="18" spans="1:6" x14ac:dyDescent="0.25">
      <c r="A18" t="s">
        <v>121</v>
      </c>
      <c r="B18">
        <v>483</v>
      </c>
      <c r="C18">
        <v>364</v>
      </c>
      <c r="D18" s="58">
        <v>32.692307692307693</v>
      </c>
      <c r="E18">
        <v>229</v>
      </c>
      <c r="F18" s="58">
        <v>110.91703056768559</v>
      </c>
    </row>
    <row r="19" spans="1:6" x14ac:dyDescent="0.25">
      <c r="A19" t="s">
        <v>125</v>
      </c>
      <c r="B19">
        <v>0</v>
      </c>
      <c r="C19">
        <v>0</v>
      </c>
      <c r="D19" s="58" t="s">
        <v>167</v>
      </c>
      <c r="E19">
        <v>0</v>
      </c>
      <c r="F19" s="58" t="s">
        <v>167</v>
      </c>
    </row>
    <row r="20" spans="1:6" x14ac:dyDescent="0.25">
      <c r="A20" t="s">
        <v>162</v>
      </c>
      <c r="B20">
        <v>0</v>
      </c>
      <c r="C20">
        <v>1</v>
      </c>
      <c r="D20" s="58">
        <v>-100</v>
      </c>
      <c r="E20">
        <v>0</v>
      </c>
      <c r="F20" s="58" t="s">
        <v>167</v>
      </c>
    </row>
    <row r="21" spans="1:6" x14ac:dyDescent="0.25">
      <c r="A21" t="s">
        <v>126</v>
      </c>
      <c r="B21">
        <v>0</v>
      </c>
      <c r="C21">
        <v>0</v>
      </c>
      <c r="D21" s="58" t="s">
        <v>167</v>
      </c>
      <c r="E21">
        <v>1</v>
      </c>
      <c r="F21" s="58">
        <v>-100</v>
      </c>
    </row>
    <row r="22" spans="1:6" ht="14.4" x14ac:dyDescent="0.3">
      <c r="A22" s="59" t="s">
        <v>164</v>
      </c>
      <c r="B22" s="60">
        <f t="shared" ref="B22:C22" si="1">SUM(B14:B21)</f>
        <v>2905</v>
      </c>
      <c r="C22" s="60">
        <f t="shared" si="1"/>
        <v>2600</v>
      </c>
      <c r="D22" s="73">
        <f>((B22/C22)-1)*100</f>
        <v>11.730769230769234</v>
      </c>
      <c r="E22" s="60">
        <f>SUM(E14:E21)</f>
        <v>1771</v>
      </c>
      <c r="F22" s="73">
        <f>((B22/E22)-1)*100</f>
        <v>64.031620553359687</v>
      </c>
    </row>
    <row r="23" spans="1:6" ht="14.4" x14ac:dyDescent="0.3">
      <c r="A23" s="67" t="s">
        <v>118</v>
      </c>
      <c r="B23" s="68"/>
      <c r="C23" s="68"/>
      <c r="D23" s="69" t="s">
        <v>167</v>
      </c>
      <c r="E23" s="68"/>
      <c r="F23" s="69" t="s">
        <v>167</v>
      </c>
    </row>
    <row r="24" spans="1:6" ht="14.4" x14ac:dyDescent="0.3">
      <c r="A24" s="57" t="s">
        <v>14</v>
      </c>
      <c r="D24" s="58"/>
      <c r="F24" s="58"/>
    </row>
    <row r="25" spans="1:6" x14ac:dyDescent="0.25">
      <c r="A25" t="s">
        <v>122</v>
      </c>
      <c r="B25" s="3">
        <v>11554</v>
      </c>
      <c r="C25" s="3">
        <v>11727</v>
      </c>
      <c r="D25" s="58">
        <v>-1.4752281060799863</v>
      </c>
      <c r="E25" s="3">
        <v>6384</v>
      </c>
      <c r="F25" s="58">
        <v>80.983709273182953</v>
      </c>
    </row>
    <row r="26" spans="1:6" x14ac:dyDescent="0.25">
      <c r="A26" t="s">
        <v>160</v>
      </c>
      <c r="B26" s="3">
        <v>24826</v>
      </c>
      <c r="C26" s="3">
        <v>11234</v>
      </c>
      <c r="D26" s="58">
        <v>120.98985223428878</v>
      </c>
      <c r="E26" s="3">
        <v>22660</v>
      </c>
      <c r="F26" s="58">
        <v>9.5586937334510154</v>
      </c>
    </row>
    <row r="27" spans="1:6" x14ac:dyDescent="0.25">
      <c r="A27" t="s">
        <v>119</v>
      </c>
      <c r="B27" s="3">
        <v>14610</v>
      </c>
      <c r="C27" s="3">
        <v>10724</v>
      </c>
      <c r="D27" s="58">
        <v>36.236478925773966</v>
      </c>
      <c r="E27" s="3">
        <v>16420</v>
      </c>
      <c r="F27" s="58">
        <v>-11.0231425091352</v>
      </c>
    </row>
    <row r="28" spans="1:6" x14ac:dyDescent="0.25">
      <c r="A28" t="s">
        <v>120</v>
      </c>
      <c r="B28" s="3">
        <v>72981</v>
      </c>
      <c r="C28" s="3">
        <v>84510</v>
      </c>
      <c r="D28" s="58">
        <v>-13.642172523961662</v>
      </c>
      <c r="E28" s="3">
        <v>50994</v>
      </c>
      <c r="F28" s="58">
        <v>43.116837274973527</v>
      </c>
    </row>
    <row r="29" spans="1:6" x14ac:dyDescent="0.25">
      <c r="A29" t="s">
        <v>121</v>
      </c>
      <c r="B29" s="3">
        <v>32054</v>
      </c>
      <c r="C29" s="3">
        <v>32486</v>
      </c>
      <c r="D29" s="58">
        <v>-1.3298036077079358</v>
      </c>
      <c r="E29" s="3">
        <v>25702</v>
      </c>
      <c r="F29" s="58">
        <v>24.714030036573028</v>
      </c>
    </row>
    <row r="30" spans="1:6" x14ac:dyDescent="0.25">
      <c r="A30" t="s">
        <v>125</v>
      </c>
      <c r="B30" s="3">
        <v>1067</v>
      </c>
      <c r="C30" s="3">
        <v>532</v>
      </c>
      <c r="D30" s="58">
        <v>100.5639097744361</v>
      </c>
      <c r="E30" s="3">
        <v>155</v>
      </c>
      <c r="F30" s="58">
        <v>588.38709677419354</v>
      </c>
    </row>
    <row r="31" spans="1:6" x14ac:dyDescent="0.25">
      <c r="A31" t="s">
        <v>162</v>
      </c>
      <c r="B31" s="3">
        <v>647</v>
      </c>
      <c r="C31" s="3">
        <v>97</v>
      </c>
      <c r="D31" s="58">
        <v>567.01030927835052</v>
      </c>
      <c r="E31" s="3">
        <v>62</v>
      </c>
      <c r="F31" s="58">
        <v>943.54838709677415</v>
      </c>
    </row>
    <row r="32" spans="1:6" x14ac:dyDescent="0.25">
      <c r="A32" t="s">
        <v>126</v>
      </c>
      <c r="B32" s="3">
        <v>1117</v>
      </c>
      <c r="C32" s="3">
        <v>4890</v>
      </c>
      <c r="D32" s="58">
        <v>-77.157464212678946</v>
      </c>
      <c r="E32" s="3">
        <v>2615</v>
      </c>
      <c r="F32" s="58">
        <v>-57.284894837476095</v>
      </c>
    </row>
    <row r="33" spans="1:6" ht="14.4" x14ac:dyDescent="0.3">
      <c r="A33" s="59" t="s">
        <v>163</v>
      </c>
      <c r="B33" s="62">
        <f t="shared" ref="B33:C33" si="2">SUM(B25:B32)</f>
        <v>158856</v>
      </c>
      <c r="C33" s="62">
        <f t="shared" si="2"/>
        <v>156200</v>
      </c>
      <c r="D33" s="73">
        <f>((B33/C33)-1)*100</f>
        <v>1.7003841229193295</v>
      </c>
      <c r="E33" s="62">
        <f>SUM(E25:E32)</f>
        <v>124992</v>
      </c>
      <c r="F33" s="73">
        <f>((B33/E33)-1)*100</f>
        <v>27.092933947772657</v>
      </c>
    </row>
    <row r="34" spans="1:6" ht="14.4" x14ac:dyDescent="0.3">
      <c r="A34" s="57" t="s">
        <v>15</v>
      </c>
      <c r="D34" s="58"/>
      <c r="F34" s="58"/>
    </row>
    <row r="35" spans="1:6" x14ac:dyDescent="0.25">
      <c r="A35" t="s">
        <v>122</v>
      </c>
      <c r="B35" s="3">
        <v>53</v>
      </c>
      <c r="C35" s="3">
        <v>80</v>
      </c>
      <c r="D35" s="58">
        <v>-33.75</v>
      </c>
      <c r="E35" s="3">
        <v>55</v>
      </c>
      <c r="F35" s="58">
        <v>-3.6363636363636362</v>
      </c>
    </row>
    <row r="36" spans="1:6" x14ac:dyDescent="0.25">
      <c r="A36" t="s">
        <v>160</v>
      </c>
      <c r="B36" s="3">
        <v>2489</v>
      </c>
      <c r="C36" s="3">
        <v>1351</v>
      </c>
      <c r="D36" s="58">
        <v>84.233900814211694</v>
      </c>
      <c r="E36" s="3">
        <v>1372</v>
      </c>
      <c r="F36" s="58">
        <v>81.413994169096213</v>
      </c>
    </row>
    <row r="37" spans="1:6" x14ac:dyDescent="0.25">
      <c r="A37" t="s">
        <v>119</v>
      </c>
      <c r="B37" s="3">
        <v>797</v>
      </c>
      <c r="C37" s="3">
        <v>2774</v>
      </c>
      <c r="D37" s="58">
        <v>-71.268925739005056</v>
      </c>
      <c r="E37" s="3">
        <v>143</v>
      </c>
      <c r="F37" s="58">
        <v>457.34265734265733</v>
      </c>
    </row>
    <row r="38" spans="1:6" x14ac:dyDescent="0.25">
      <c r="A38" t="s">
        <v>120</v>
      </c>
      <c r="B38" s="3">
        <v>23354</v>
      </c>
      <c r="C38" s="3">
        <v>25332</v>
      </c>
      <c r="D38" s="58">
        <v>-7.8083057003000151</v>
      </c>
      <c r="E38" s="3">
        <v>18568</v>
      </c>
      <c r="F38" s="58">
        <v>25.775527789745801</v>
      </c>
    </row>
    <row r="39" spans="1:6" x14ac:dyDescent="0.25">
      <c r="A39" t="s">
        <v>121</v>
      </c>
      <c r="B39" s="3">
        <v>7141</v>
      </c>
      <c r="C39" s="3">
        <v>4596</v>
      </c>
      <c r="D39" s="58">
        <v>55.374238468233251</v>
      </c>
      <c r="E39" s="3">
        <v>3861</v>
      </c>
      <c r="F39" s="58">
        <v>84.952084952084945</v>
      </c>
    </row>
    <row r="40" spans="1:6" x14ac:dyDescent="0.25">
      <c r="A40" t="s">
        <v>125</v>
      </c>
      <c r="B40" s="3">
        <v>0</v>
      </c>
      <c r="C40" s="3">
        <v>0</v>
      </c>
      <c r="D40" s="58" t="s">
        <v>167</v>
      </c>
      <c r="E40" s="3">
        <v>0</v>
      </c>
      <c r="F40" s="58" t="s">
        <v>167</v>
      </c>
    </row>
    <row r="41" spans="1:6" x14ac:dyDescent="0.25">
      <c r="A41" t="s">
        <v>162</v>
      </c>
      <c r="B41" s="3">
        <v>0</v>
      </c>
      <c r="C41" s="3">
        <v>80</v>
      </c>
      <c r="D41" s="58">
        <v>-100</v>
      </c>
      <c r="E41" s="3">
        <v>0</v>
      </c>
      <c r="F41" s="58" t="s">
        <v>167</v>
      </c>
    </row>
    <row r="42" spans="1:6" x14ac:dyDescent="0.25">
      <c r="A42" t="s">
        <v>126</v>
      </c>
      <c r="B42" s="3">
        <v>0</v>
      </c>
      <c r="C42" s="3">
        <v>0</v>
      </c>
      <c r="D42" s="58" t="s">
        <v>167</v>
      </c>
      <c r="E42" s="3">
        <v>500</v>
      </c>
      <c r="F42" s="58">
        <v>-100</v>
      </c>
    </row>
    <row r="43" spans="1:6" ht="14.4" x14ac:dyDescent="0.3">
      <c r="A43" s="59" t="s">
        <v>164</v>
      </c>
      <c r="B43" s="63">
        <v>33834</v>
      </c>
      <c r="C43" s="63">
        <v>34213</v>
      </c>
      <c r="D43" s="73">
        <f>((B43/C43)-1)*100</f>
        <v>-1.1077660538391876</v>
      </c>
      <c r="E43" s="63">
        <f>SUM(E35:E42)</f>
        <v>24499</v>
      </c>
      <c r="F43" s="73">
        <f>((B43/E43)-1)*100</f>
        <v>38.10359606514551</v>
      </c>
    </row>
    <row r="44" spans="1:6" ht="14.4" x14ac:dyDescent="0.3">
      <c r="A44" s="67" t="s">
        <v>171</v>
      </c>
      <c r="B44" s="68"/>
      <c r="C44" s="68"/>
      <c r="D44" s="69" t="s">
        <v>167</v>
      </c>
      <c r="E44" s="68"/>
      <c r="F44" s="69" t="s">
        <v>167</v>
      </c>
    </row>
    <row r="45" spans="1:6" ht="14.4" x14ac:dyDescent="0.3">
      <c r="A45" s="57" t="s">
        <v>14</v>
      </c>
      <c r="D45" s="58"/>
      <c r="F45" s="58"/>
    </row>
    <row r="46" spans="1:6" x14ac:dyDescent="0.25">
      <c r="A46" t="s">
        <v>122</v>
      </c>
      <c r="B46" s="64">
        <v>2540441301.1700001</v>
      </c>
      <c r="C46" s="64">
        <v>2689823264.5700002</v>
      </c>
      <c r="D46" s="58">
        <v>-5.5535977165354975</v>
      </c>
      <c r="E46" s="64">
        <v>1171950702.4200001</v>
      </c>
      <c r="F46" s="58">
        <v>116.7703211341704</v>
      </c>
    </row>
    <row r="47" spans="1:6" x14ac:dyDescent="0.25">
      <c r="A47" t="s">
        <v>160</v>
      </c>
      <c r="B47" s="64">
        <v>7573540749.7399998</v>
      </c>
      <c r="C47" s="64">
        <v>3388926579.9250002</v>
      </c>
      <c r="D47" s="58">
        <v>123.47904479853349</v>
      </c>
      <c r="E47" s="64">
        <v>5391735407.2449999</v>
      </c>
      <c r="F47" s="58">
        <v>40.465734642008904</v>
      </c>
    </row>
    <row r="48" spans="1:6" x14ac:dyDescent="0.25">
      <c r="A48" t="s">
        <v>119</v>
      </c>
      <c r="B48" s="64">
        <v>4731044838.1400003</v>
      </c>
      <c r="C48" s="64">
        <v>3701883739.0100002</v>
      </c>
      <c r="D48" s="58">
        <v>27.801010828212291</v>
      </c>
      <c r="E48" s="64">
        <v>3986746927.7950001</v>
      </c>
      <c r="F48" s="58">
        <v>18.669304167662794</v>
      </c>
    </row>
    <row r="49" spans="1:6" x14ac:dyDescent="0.25">
      <c r="A49" t="s">
        <v>120</v>
      </c>
      <c r="B49" s="64">
        <v>33153690352.77</v>
      </c>
      <c r="C49" s="64">
        <v>41308138556.739998</v>
      </c>
      <c r="D49" s="58">
        <v>-19.74053658401774</v>
      </c>
      <c r="E49" s="64">
        <v>13267423647.540001</v>
      </c>
      <c r="F49" s="58">
        <v>149.88793026833994</v>
      </c>
    </row>
    <row r="50" spans="1:6" x14ac:dyDescent="0.25">
      <c r="A50" t="s">
        <v>121</v>
      </c>
      <c r="B50" s="64">
        <v>10175781581.469999</v>
      </c>
      <c r="C50" s="64">
        <v>10598629582.35</v>
      </c>
      <c r="D50" s="58">
        <v>-3.9896478841394161</v>
      </c>
      <c r="E50" s="64">
        <v>6096388762.2200003</v>
      </c>
      <c r="F50" s="58">
        <v>66.914906157731451</v>
      </c>
    </row>
    <row r="51" spans="1:6" x14ac:dyDescent="0.25">
      <c r="A51" t="s">
        <v>125</v>
      </c>
      <c r="B51" s="64">
        <v>195500254.493</v>
      </c>
      <c r="C51" s="64">
        <v>104542755.01800001</v>
      </c>
      <c r="D51" s="58">
        <v>87.005072192079751</v>
      </c>
      <c r="E51" s="64">
        <v>22533250.010000002</v>
      </c>
      <c r="F51" s="58">
        <v>767.60788792668257</v>
      </c>
    </row>
    <row r="52" spans="1:6" x14ac:dyDescent="0.25">
      <c r="A52" t="s">
        <v>162</v>
      </c>
      <c r="B52" s="64">
        <v>92346317.064999998</v>
      </c>
      <c r="C52" s="64">
        <v>15036409.99</v>
      </c>
      <c r="D52" s="58">
        <v>514.15136409831291</v>
      </c>
      <c r="E52" s="64">
        <v>8713469.9940000009</v>
      </c>
      <c r="F52" s="58">
        <v>959.81104116487063</v>
      </c>
    </row>
    <row r="53" spans="1:6" x14ac:dyDescent="0.25">
      <c r="A53" t="s">
        <v>126</v>
      </c>
      <c r="B53" s="64">
        <v>70674825.079999998</v>
      </c>
      <c r="C53" s="64">
        <v>299796761.60000002</v>
      </c>
      <c r="D53" s="58">
        <v>-76.42575433343174</v>
      </c>
      <c r="E53" s="64">
        <v>183746405.63</v>
      </c>
      <c r="F53" s="58">
        <v>-61.536757773475038</v>
      </c>
    </row>
    <row r="54" spans="1:6" ht="14.4" x14ac:dyDescent="0.3">
      <c r="A54" s="59" t="s">
        <v>163</v>
      </c>
      <c r="B54" s="65">
        <f>SUM(B46:B53)</f>
        <v>58533020219.928001</v>
      </c>
      <c r="C54" s="65">
        <f>SUM(C46:C53)</f>
        <v>62106777649.202988</v>
      </c>
      <c r="D54" s="73">
        <f>((B54/C54)-1)*100</f>
        <v>-5.7542148611550932</v>
      </c>
      <c r="E54" s="65">
        <f>SUM(E46:E53)</f>
        <v>30129238572.854</v>
      </c>
      <c r="F54" s="73">
        <f>((B54/E54)-1)*100</f>
        <v>94.2731479203905</v>
      </c>
    </row>
    <row r="55" spans="1:6" ht="14.4" x14ac:dyDescent="0.3">
      <c r="A55" s="57" t="s">
        <v>15</v>
      </c>
      <c r="B55" s="66"/>
      <c r="C55" s="66"/>
      <c r="D55" s="58" t="s">
        <v>167</v>
      </c>
      <c r="E55" s="66"/>
      <c r="F55" s="58"/>
    </row>
    <row r="56" spans="1:6" x14ac:dyDescent="0.25">
      <c r="A56" t="s">
        <v>122</v>
      </c>
      <c r="B56" s="64">
        <v>501372</v>
      </c>
      <c r="C56" s="64">
        <v>699773.6</v>
      </c>
      <c r="D56" s="58">
        <v>-28.352255643825369</v>
      </c>
      <c r="E56" s="64">
        <v>448020</v>
      </c>
      <c r="F56" s="58">
        <v>11.908396946564885</v>
      </c>
    </row>
    <row r="57" spans="1:6" x14ac:dyDescent="0.25">
      <c r="A57" t="s">
        <v>160</v>
      </c>
      <c r="B57" s="64">
        <v>17475613.100000001</v>
      </c>
      <c r="C57" s="64">
        <v>9029810.6199999992</v>
      </c>
      <c r="D57" s="58">
        <v>93.532443097904121</v>
      </c>
      <c r="E57" s="64">
        <v>10119526.539999999</v>
      </c>
      <c r="F57" s="58">
        <v>72.692003236744341</v>
      </c>
    </row>
    <row r="58" spans="1:6" x14ac:dyDescent="0.25">
      <c r="A58" t="s">
        <v>119</v>
      </c>
      <c r="B58" s="64">
        <v>12991581.050000001</v>
      </c>
      <c r="C58" s="64">
        <v>33888032.200000003</v>
      </c>
      <c r="D58" s="58">
        <v>-61.66321793686209</v>
      </c>
      <c r="E58" s="64">
        <v>532160.03</v>
      </c>
      <c r="F58" s="58">
        <v>2341.2921522873485</v>
      </c>
    </row>
    <row r="59" spans="1:6" x14ac:dyDescent="0.25">
      <c r="A59" t="s">
        <v>120</v>
      </c>
      <c r="B59" s="64">
        <v>486546800.80000001</v>
      </c>
      <c r="C59" s="64">
        <v>558992679.58000004</v>
      </c>
      <c r="D59" s="58">
        <v>-12.960076478001886</v>
      </c>
      <c r="E59" s="64">
        <v>155970466.88</v>
      </c>
      <c r="F59" s="58">
        <v>211.94803127334208</v>
      </c>
    </row>
    <row r="60" spans="1:6" x14ac:dyDescent="0.25">
      <c r="A60" t="s">
        <v>121</v>
      </c>
      <c r="B60" s="64">
        <v>63882831.740000002</v>
      </c>
      <c r="C60" s="64">
        <v>44850736.100000001</v>
      </c>
      <c r="D60" s="58">
        <v>42.434299400495235</v>
      </c>
      <c r="E60" s="64">
        <v>30103015.66</v>
      </c>
      <c r="F60" s="58">
        <v>112.2140600846367</v>
      </c>
    </row>
    <row r="61" spans="1:6" x14ac:dyDescent="0.25">
      <c r="A61" t="s">
        <v>125</v>
      </c>
      <c r="B61" s="64">
        <v>0</v>
      </c>
      <c r="C61" s="64">
        <v>0</v>
      </c>
      <c r="D61" s="58" t="s">
        <v>167</v>
      </c>
      <c r="E61" s="64">
        <v>0</v>
      </c>
      <c r="F61" s="58" t="s">
        <v>167</v>
      </c>
    </row>
    <row r="62" spans="1:6" x14ac:dyDescent="0.25">
      <c r="A62" t="s">
        <v>162</v>
      </c>
      <c r="B62" s="64">
        <v>0</v>
      </c>
      <c r="C62" s="64">
        <v>134421.6</v>
      </c>
      <c r="D62" s="58">
        <v>-100</v>
      </c>
      <c r="E62" s="64">
        <v>0</v>
      </c>
      <c r="F62" s="58" t="s">
        <v>167</v>
      </c>
    </row>
    <row r="63" spans="1:6" x14ac:dyDescent="0.25">
      <c r="A63" t="s">
        <v>126</v>
      </c>
      <c r="B63" s="64">
        <v>0</v>
      </c>
      <c r="C63" s="64">
        <v>0</v>
      </c>
      <c r="D63" s="58" t="s">
        <v>167</v>
      </c>
      <c r="E63" s="64">
        <v>785000</v>
      </c>
      <c r="F63" s="58">
        <v>-100</v>
      </c>
    </row>
    <row r="64" spans="1:6" ht="14.4" x14ac:dyDescent="0.3">
      <c r="A64" s="59" t="s">
        <v>164</v>
      </c>
      <c r="B64" s="65">
        <f>SUM(B56:B63)</f>
        <v>581398198.68999994</v>
      </c>
      <c r="C64" s="65">
        <f>SUM(C56:C63)</f>
        <v>647595453.70000005</v>
      </c>
      <c r="D64" s="73">
        <f>((B64/C64)-1)*100</f>
        <v>-10.222007370772268</v>
      </c>
      <c r="E64" s="65">
        <f>SUM(E56:E63)</f>
        <v>197958189.10999998</v>
      </c>
      <c r="F64" s="73">
        <f>((B64/E64)-1)*100</f>
        <v>193.69747283702051</v>
      </c>
    </row>
    <row r="65" spans="1:6" ht="14.4" x14ac:dyDescent="0.3">
      <c r="A65" s="67" t="s">
        <v>123</v>
      </c>
      <c r="B65" s="68"/>
      <c r="C65" s="68"/>
      <c r="D65" s="69" t="s">
        <v>167</v>
      </c>
      <c r="E65" s="68"/>
      <c r="F65" s="69" t="s">
        <v>167</v>
      </c>
    </row>
    <row r="66" spans="1:6" ht="14.4" x14ac:dyDescent="0.3">
      <c r="A66" s="57" t="s">
        <v>14</v>
      </c>
    </row>
    <row r="67" spans="1:6" x14ac:dyDescent="0.25">
      <c r="A67" t="s">
        <v>122</v>
      </c>
      <c r="B67" s="3">
        <v>2873</v>
      </c>
      <c r="C67" s="3">
        <v>4162</v>
      </c>
      <c r="D67" s="58">
        <v>-30.970687169629983</v>
      </c>
      <c r="E67" s="3">
        <v>3174</v>
      </c>
      <c r="F67" s="58">
        <v>-9.4833018273471961</v>
      </c>
    </row>
    <row r="68" spans="1:6" x14ac:dyDescent="0.25">
      <c r="A68" t="s">
        <v>160</v>
      </c>
      <c r="B68" s="3">
        <v>7514</v>
      </c>
      <c r="C68" s="3">
        <v>5173</v>
      </c>
      <c r="D68" s="58">
        <v>45.254204523487338</v>
      </c>
      <c r="E68" s="3">
        <v>6485</v>
      </c>
      <c r="F68" s="58">
        <v>15.867386276021589</v>
      </c>
    </row>
    <row r="69" spans="1:6" x14ac:dyDescent="0.25">
      <c r="A69" t="s">
        <v>119</v>
      </c>
      <c r="B69" s="3">
        <v>5086</v>
      </c>
      <c r="C69" s="3">
        <v>4456</v>
      </c>
      <c r="D69" s="58">
        <v>14.138240574506284</v>
      </c>
      <c r="E69" s="3">
        <v>3641</v>
      </c>
      <c r="F69" s="58">
        <v>39.686899203515516</v>
      </c>
    </row>
    <row r="70" spans="1:6" x14ac:dyDescent="0.25">
      <c r="A70" t="s">
        <v>120</v>
      </c>
      <c r="B70" s="3">
        <v>24502</v>
      </c>
      <c r="C70" s="3">
        <v>23341</v>
      </c>
      <c r="D70" s="58">
        <v>4.9740799451608764</v>
      </c>
      <c r="E70" s="3">
        <v>27863</v>
      </c>
      <c r="F70" s="58">
        <v>-12.062591967842659</v>
      </c>
    </row>
    <row r="71" spans="1:6" x14ac:dyDescent="0.25">
      <c r="A71" t="s">
        <v>121</v>
      </c>
      <c r="B71" s="3">
        <v>16409</v>
      </c>
      <c r="C71" s="3">
        <v>16682</v>
      </c>
      <c r="D71" s="58">
        <v>-1.6364944251288815</v>
      </c>
      <c r="E71" s="3">
        <v>16736</v>
      </c>
      <c r="F71" s="58">
        <v>-1.9538718929254302</v>
      </c>
    </row>
    <row r="72" spans="1:6" x14ac:dyDescent="0.25">
      <c r="A72" t="s">
        <v>125</v>
      </c>
      <c r="B72" s="3">
        <v>880</v>
      </c>
      <c r="C72" s="3">
        <v>1262</v>
      </c>
      <c r="D72" s="58">
        <v>-30.269413629160063</v>
      </c>
      <c r="E72" s="3">
        <v>296</v>
      </c>
      <c r="F72" s="58">
        <v>197.29729729729729</v>
      </c>
    </row>
    <row r="73" spans="1:6" x14ac:dyDescent="0.25">
      <c r="A73" t="s">
        <v>162</v>
      </c>
      <c r="B73" s="3">
        <v>188</v>
      </c>
      <c r="C73" s="3">
        <v>463</v>
      </c>
      <c r="D73" s="58">
        <v>-59.395248380129594</v>
      </c>
      <c r="E73" s="3">
        <v>237</v>
      </c>
      <c r="F73" s="58">
        <v>-20.675105485232066</v>
      </c>
    </row>
    <row r="74" spans="1:6" x14ac:dyDescent="0.25">
      <c r="A74" t="s">
        <v>126</v>
      </c>
      <c r="B74" s="3">
        <v>552</v>
      </c>
      <c r="C74" s="3">
        <v>230</v>
      </c>
      <c r="D74" s="58">
        <v>140</v>
      </c>
      <c r="E74" s="3">
        <v>850</v>
      </c>
      <c r="F74" s="58">
        <v>-35.058823529411768</v>
      </c>
    </row>
    <row r="75" spans="1:6" ht="14.4" x14ac:dyDescent="0.3">
      <c r="A75" s="57" t="s">
        <v>15</v>
      </c>
      <c r="B75" s="3"/>
      <c r="C75" s="3"/>
      <c r="E75" s="3"/>
      <c r="F75" s="58"/>
    </row>
    <row r="76" spans="1:6" x14ac:dyDescent="0.25">
      <c r="A76" t="s">
        <v>122</v>
      </c>
      <c r="B76" s="3">
        <v>115</v>
      </c>
      <c r="C76" s="3">
        <v>90</v>
      </c>
      <c r="D76" s="58">
        <v>27.777777777777779</v>
      </c>
      <c r="E76" s="3">
        <v>52</v>
      </c>
      <c r="F76" s="58">
        <v>121.15384615384615</v>
      </c>
    </row>
    <row r="77" spans="1:6" x14ac:dyDescent="0.25">
      <c r="A77" t="s">
        <v>160</v>
      </c>
      <c r="B77" s="3">
        <v>1598</v>
      </c>
      <c r="C77" s="3">
        <v>5965</v>
      </c>
      <c r="D77" s="58">
        <v>-73.210393964794633</v>
      </c>
      <c r="E77" s="3">
        <v>407</v>
      </c>
      <c r="F77" s="58">
        <v>292.62899262899265</v>
      </c>
    </row>
    <row r="78" spans="1:6" x14ac:dyDescent="0.25">
      <c r="A78" t="s">
        <v>119</v>
      </c>
      <c r="B78" s="3">
        <v>2522</v>
      </c>
      <c r="C78" s="3">
        <v>4182</v>
      </c>
      <c r="D78" s="58">
        <v>-39.69392635102821</v>
      </c>
      <c r="E78" s="3">
        <v>1217</v>
      </c>
      <c r="F78" s="58">
        <v>107.23089564502877</v>
      </c>
    </row>
    <row r="79" spans="1:6" x14ac:dyDescent="0.25">
      <c r="A79" t="s">
        <v>120</v>
      </c>
      <c r="B79" s="3">
        <v>67103</v>
      </c>
      <c r="C79" s="3">
        <v>65902</v>
      </c>
      <c r="D79" s="58">
        <v>1.8224029619738398</v>
      </c>
      <c r="E79" s="3">
        <v>46702</v>
      </c>
      <c r="F79" s="58">
        <v>43.683354031947239</v>
      </c>
    </row>
    <row r="80" spans="1:6" x14ac:dyDescent="0.25">
      <c r="A80" t="s">
        <v>121</v>
      </c>
      <c r="B80" s="3">
        <v>21144</v>
      </c>
      <c r="C80" s="3">
        <v>18806</v>
      </c>
      <c r="D80" s="58">
        <v>12.432202488567478</v>
      </c>
      <c r="E80" s="3">
        <v>16179</v>
      </c>
      <c r="F80" s="58">
        <v>30.687928796588171</v>
      </c>
    </row>
    <row r="81" spans="1:6" x14ac:dyDescent="0.25">
      <c r="A81" t="s">
        <v>125</v>
      </c>
      <c r="B81" s="3">
        <v>0</v>
      </c>
      <c r="C81" s="3">
        <v>0</v>
      </c>
      <c r="D81" s="58" t="s">
        <v>167</v>
      </c>
      <c r="E81" s="3">
        <v>0</v>
      </c>
      <c r="F81" s="58" t="s">
        <v>167</v>
      </c>
    </row>
    <row r="82" spans="1:6" x14ac:dyDescent="0.25">
      <c r="A82" t="s">
        <v>162</v>
      </c>
      <c r="B82" s="3">
        <v>80</v>
      </c>
      <c r="C82" s="3">
        <v>80</v>
      </c>
      <c r="D82" s="58">
        <v>0</v>
      </c>
      <c r="E82" s="3">
        <v>130</v>
      </c>
      <c r="F82" s="58">
        <v>-38.461538461538467</v>
      </c>
    </row>
    <row r="83" spans="1:6" x14ac:dyDescent="0.25">
      <c r="A83" t="s">
        <v>126</v>
      </c>
      <c r="B83" s="3">
        <v>0</v>
      </c>
      <c r="C83" s="3">
        <v>0</v>
      </c>
      <c r="D83" s="58" t="s">
        <v>167</v>
      </c>
      <c r="E83" s="3">
        <v>500</v>
      </c>
      <c r="F83" s="58">
        <v>-100</v>
      </c>
    </row>
    <row r="84" spans="1:6" ht="14.4" x14ac:dyDescent="0.3">
      <c r="A84" s="59"/>
      <c r="B84" s="62"/>
      <c r="C84" s="62"/>
      <c r="D84" s="61"/>
      <c r="E84" s="62"/>
      <c r="F84" s="61"/>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topLeftCell="A2" workbookViewId="0">
      <selection activeCell="H34" sqref="H34"/>
    </sheetView>
  </sheetViews>
  <sheetFormatPr defaultRowHeight="13.2" x14ac:dyDescent="0.25"/>
  <sheetData>
    <row r="1" spans="1:9" x14ac:dyDescent="0.25">
      <c r="A1" s="27"/>
      <c r="B1" s="1"/>
      <c r="C1" s="1"/>
      <c r="D1" s="1"/>
      <c r="E1" s="1"/>
      <c r="G1" s="13"/>
      <c r="H1" s="1"/>
      <c r="I1" s="1"/>
    </row>
    <row r="2" spans="1:9" x14ac:dyDescent="0.25">
      <c r="A2" s="1"/>
      <c r="B2" s="21"/>
      <c r="C2" s="21"/>
      <c r="D2" s="21"/>
      <c r="E2" s="21"/>
      <c r="G2" s="13"/>
      <c r="H2" s="1"/>
      <c r="I2" s="1"/>
    </row>
    <row r="3" spans="1:9" x14ac:dyDescent="0.25">
      <c r="A3" s="1"/>
      <c r="B3" s="21"/>
      <c r="C3" s="21"/>
      <c r="D3" s="21"/>
      <c r="E3" s="21"/>
      <c r="G3" s="13"/>
      <c r="H3" s="1"/>
      <c r="I3" s="1"/>
    </row>
    <row r="4" spans="1:9" x14ac:dyDescent="0.25">
      <c r="A4" s="1"/>
      <c r="B4" s="22"/>
      <c r="C4" s="22"/>
      <c r="D4" s="22"/>
      <c r="E4" s="21"/>
      <c r="F4" s="21"/>
      <c r="G4" s="1"/>
      <c r="H4" s="1"/>
      <c r="I4" s="1"/>
    </row>
    <row r="5" spans="1:9" ht="14.4" x14ac:dyDescent="0.3">
      <c r="B5" s="3"/>
      <c r="C5" s="47"/>
      <c r="D5" s="13"/>
      <c r="F5" s="13"/>
      <c r="G5" s="13"/>
      <c r="H5" s="13"/>
      <c r="I5" s="13"/>
    </row>
    <row r="6" spans="1:9" ht="14.4" x14ac:dyDescent="0.3">
      <c r="B6" s="3"/>
      <c r="C6" s="47"/>
      <c r="D6" s="13"/>
      <c r="F6" s="13"/>
      <c r="G6" s="13"/>
      <c r="H6" s="13"/>
      <c r="I6" s="13"/>
    </row>
    <row r="7" spans="1:9" ht="14.4" x14ac:dyDescent="0.3">
      <c r="B7" s="3"/>
      <c r="C7" s="47"/>
      <c r="D7" s="13"/>
      <c r="F7" s="13"/>
      <c r="G7" s="13"/>
      <c r="H7" s="13"/>
      <c r="I7" s="13"/>
    </row>
    <row r="8" spans="1:9" x14ac:dyDescent="0.25">
      <c r="B8" s="3"/>
      <c r="C8" s="13"/>
      <c r="D8" s="13"/>
      <c r="F8" s="13"/>
      <c r="G8" s="13"/>
      <c r="H8" s="13"/>
      <c r="I8" s="13"/>
    </row>
    <row r="9" spans="1:9" x14ac:dyDescent="0.25">
      <c r="B9" s="3"/>
      <c r="C9" s="13"/>
      <c r="D9" s="13"/>
      <c r="F9" s="13"/>
      <c r="G9" s="13"/>
      <c r="H9" s="13"/>
      <c r="I9" s="13"/>
    </row>
    <row r="10" spans="1:9" x14ac:dyDescent="0.25">
      <c r="A10" s="1"/>
      <c r="B10" s="3"/>
      <c r="C10" s="13"/>
      <c r="D10" s="13"/>
      <c r="F10" s="13"/>
      <c r="G10" s="13"/>
      <c r="H10" s="13"/>
      <c r="I10" s="13"/>
    </row>
    <row r="11" spans="1:9" x14ac:dyDescent="0.25">
      <c r="B11" s="3"/>
      <c r="C11" s="3"/>
      <c r="D11" s="3"/>
      <c r="E11" s="3"/>
      <c r="F11" s="3"/>
      <c r="G11" s="3"/>
      <c r="H11" s="3"/>
      <c r="I11" s="3"/>
    </row>
    <row r="12" spans="1:9" x14ac:dyDescent="0.25">
      <c r="B12" s="3"/>
      <c r="C12" s="3"/>
      <c r="D12" s="3"/>
      <c r="E12" s="3"/>
      <c r="F12" s="3"/>
      <c r="G12" s="3"/>
      <c r="H12" s="3"/>
      <c r="I12" s="3"/>
    </row>
    <row r="13" spans="1:9" x14ac:dyDescent="0.25">
      <c r="B13" s="3"/>
      <c r="C13" s="3"/>
      <c r="D13" s="3"/>
      <c r="E13" s="3"/>
      <c r="F13" s="3"/>
      <c r="G13" s="3"/>
      <c r="H13" s="3"/>
      <c r="I13" s="3"/>
    </row>
    <row r="14" spans="1:9" ht="13.8" thickBot="1" x14ac:dyDescent="0.3">
      <c r="A14" s="74"/>
      <c r="B14" s="78"/>
      <c r="C14" s="78"/>
      <c r="D14" s="78"/>
      <c r="E14" s="78"/>
      <c r="F14" s="78"/>
      <c r="G14" s="78"/>
      <c r="H14" s="78"/>
      <c r="I14" s="78"/>
    </row>
    <row r="15" spans="1:9" ht="13.8" thickTop="1" x14ac:dyDescent="0.25">
      <c r="A15" s="9"/>
      <c r="B15" s="3"/>
      <c r="C15" s="13"/>
      <c r="D15" s="13"/>
      <c r="F15" s="21"/>
      <c r="G15" s="13"/>
      <c r="H15" s="13"/>
      <c r="I15" s="13"/>
    </row>
    <row r="16" spans="1:9" x14ac:dyDescent="0.25">
      <c r="A16" s="9"/>
      <c r="B16" s="3"/>
      <c r="C16" s="13"/>
      <c r="D16" s="13"/>
      <c r="F16" s="21"/>
      <c r="G16" s="13"/>
      <c r="H16" s="13"/>
      <c r="I16" s="13"/>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bestFit="1" customWidth="1"/>
  </cols>
  <sheetData>
    <row r="1" spans="1:4" x14ac:dyDescent="0.25">
      <c r="A1" t="s">
        <v>198</v>
      </c>
      <c r="B1" t="s">
        <v>199</v>
      </c>
      <c r="C1" t="s">
        <v>200</v>
      </c>
      <c r="D1" t="s">
        <v>201</v>
      </c>
    </row>
    <row r="2" spans="1:4" x14ac:dyDescent="0.25">
      <c r="A2" t="s">
        <v>202</v>
      </c>
      <c r="B2" s="72">
        <v>38713</v>
      </c>
      <c r="C2">
        <v>17296.830000000002</v>
      </c>
      <c r="D2">
        <v>1</v>
      </c>
    </row>
    <row r="3" spans="1:4" x14ac:dyDescent="0.25">
      <c r="A3" t="s">
        <v>203</v>
      </c>
      <c r="B3" s="72">
        <v>38713</v>
      </c>
      <c r="C3">
        <v>20229.37</v>
      </c>
      <c r="D3">
        <v>1</v>
      </c>
    </row>
    <row r="4" spans="1:4" x14ac:dyDescent="0.25">
      <c r="A4" t="s">
        <v>204</v>
      </c>
      <c r="B4" s="72">
        <v>38628</v>
      </c>
      <c r="C4">
        <v>10207.67</v>
      </c>
      <c r="D4">
        <v>1</v>
      </c>
    </row>
    <row r="5" spans="1:4" x14ac:dyDescent="0.25">
      <c r="A5" t="s">
        <v>205</v>
      </c>
      <c r="B5" s="72">
        <v>38713</v>
      </c>
      <c r="C5">
        <v>17257.37</v>
      </c>
      <c r="D5">
        <v>1</v>
      </c>
    </row>
    <row r="6" spans="1:4" x14ac:dyDescent="0.25">
      <c r="A6" t="s">
        <v>206</v>
      </c>
      <c r="B6" s="72">
        <v>38716</v>
      </c>
      <c r="C6">
        <v>10070.700000000001</v>
      </c>
      <c r="D6">
        <v>1</v>
      </c>
    </row>
    <row r="7" spans="1:4" x14ac:dyDescent="0.25">
      <c r="A7" t="s">
        <v>207</v>
      </c>
      <c r="B7" s="72">
        <v>38677</v>
      </c>
      <c r="C7">
        <v>28766.959999999999</v>
      </c>
      <c r="D7">
        <v>1</v>
      </c>
    </row>
    <row r="8" spans="1:4" x14ac:dyDescent="0.25">
      <c r="A8" t="s">
        <v>208</v>
      </c>
      <c r="B8" s="72">
        <v>37432</v>
      </c>
      <c r="C8">
        <v>30613.119999999999</v>
      </c>
      <c r="D8">
        <v>1</v>
      </c>
    </row>
    <row r="9" spans="1:4" x14ac:dyDescent="0.25">
      <c r="A9" t="s">
        <v>209</v>
      </c>
      <c r="B9" s="72">
        <v>38425</v>
      </c>
      <c r="C9">
        <v>14581.36</v>
      </c>
      <c r="D9">
        <v>1</v>
      </c>
    </row>
    <row r="10" spans="1:4" x14ac:dyDescent="0.25">
      <c r="A10" t="s">
        <v>210</v>
      </c>
      <c r="B10" s="72">
        <v>38715</v>
      </c>
      <c r="C10">
        <v>17673.63</v>
      </c>
      <c r="D10">
        <v>1</v>
      </c>
    </row>
    <row r="11" spans="1:4" x14ac:dyDescent="0.25">
      <c r="A11" t="s">
        <v>211</v>
      </c>
      <c r="B11" s="72">
        <v>38715</v>
      </c>
      <c r="C11">
        <v>34075.21</v>
      </c>
      <c r="D11">
        <v>1</v>
      </c>
    </row>
    <row r="12" spans="1:4" x14ac:dyDescent="0.25">
      <c r="A12" t="s">
        <v>212</v>
      </c>
      <c r="B12" s="72">
        <v>38680</v>
      </c>
      <c r="C12">
        <v>18105.080000000002</v>
      </c>
      <c r="D12">
        <v>1</v>
      </c>
    </row>
    <row r="13" spans="1:4" x14ac:dyDescent="0.25">
      <c r="A13" t="s">
        <v>213</v>
      </c>
      <c r="B13" s="72">
        <v>38604</v>
      </c>
      <c r="C13">
        <v>28742.13</v>
      </c>
      <c r="D13">
        <v>1</v>
      </c>
    </row>
    <row r="14" spans="1:4" x14ac:dyDescent="0.25">
      <c r="A14" t="s">
        <v>214</v>
      </c>
      <c r="B14" s="72">
        <v>38709</v>
      </c>
      <c r="C14">
        <v>10955.45</v>
      </c>
      <c r="D14">
        <v>1</v>
      </c>
    </row>
    <row r="15" spans="1:4" x14ac:dyDescent="0.25">
      <c r="A15" t="s">
        <v>215</v>
      </c>
      <c r="B15" s="72">
        <v>38580</v>
      </c>
      <c r="C15">
        <v>2321.6</v>
      </c>
      <c r="D15">
        <v>1</v>
      </c>
    </row>
    <row r="16" spans="1:4" x14ac:dyDescent="0.25">
      <c r="A16" t="s">
        <v>216</v>
      </c>
      <c r="B16" s="72">
        <v>38709</v>
      </c>
      <c r="C16">
        <v>2183.41</v>
      </c>
      <c r="D16">
        <v>1</v>
      </c>
    </row>
    <row r="17" spans="1:4" x14ac:dyDescent="0.25">
      <c r="A17" t="s">
        <v>217</v>
      </c>
      <c r="B17" s="72">
        <v>38663</v>
      </c>
      <c r="C17">
        <v>14154.09</v>
      </c>
      <c r="D17">
        <v>1</v>
      </c>
    </row>
    <row r="18" spans="1:4" x14ac:dyDescent="0.25">
      <c r="A18" t="s">
        <v>218</v>
      </c>
      <c r="B18" s="72">
        <v>38663</v>
      </c>
      <c r="C18">
        <v>43569.17</v>
      </c>
      <c r="D18">
        <v>1</v>
      </c>
    </row>
    <row r="19" spans="1:4" x14ac:dyDescent="0.25">
      <c r="A19" t="s">
        <v>219</v>
      </c>
      <c r="B19" s="72">
        <v>38715</v>
      </c>
      <c r="C19">
        <v>25723.24</v>
      </c>
      <c r="D19">
        <v>1</v>
      </c>
    </row>
    <row r="20" spans="1:4" x14ac:dyDescent="0.25">
      <c r="A20" t="s">
        <v>220</v>
      </c>
      <c r="B20" s="72">
        <v>38716</v>
      </c>
      <c r="C20">
        <v>18207.32</v>
      </c>
      <c r="D20">
        <v>1</v>
      </c>
    </row>
    <row r="21" spans="1:4" x14ac:dyDescent="0.25">
      <c r="A21" t="s">
        <v>221</v>
      </c>
      <c r="B21" s="72">
        <v>38615</v>
      </c>
      <c r="C21">
        <v>4728.4799999999996</v>
      </c>
      <c r="D21">
        <v>1</v>
      </c>
    </row>
    <row r="22" spans="1:4" x14ac:dyDescent="0.25">
      <c r="A22" t="s">
        <v>222</v>
      </c>
      <c r="B22" s="72">
        <v>38716</v>
      </c>
      <c r="C22">
        <v>23744.76</v>
      </c>
      <c r="D22">
        <v>1</v>
      </c>
    </row>
    <row r="23" spans="1:4" x14ac:dyDescent="0.25">
      <c r="A23" t="s">
        <v>223</v>
      </c>
      <c r="B23" s="72">
        <v>38715</v>
      </c>
      <c r="C23">
        <v>24993.42</v>
      </c>
      <c r="D23">
        <v>1</v>
      </c>
    </row>
    <row r="24" spans="1:4" x14ac:dyDescent="0.25">
      <c r="A24" t="s">
        <v>224</v>
      </c>
      <c r="B24" s="72">
        <v>38716</v>
      </c>
      <c r="C24">
        <v>2895.12</v>
      </c>
      <c r="D24">
        <v>1</v>
      </c>
    </row>
    <row r="25" spans="1:4" x14ac:dyDescent="0.25">
      <c r="A25" t="s">
        <v>225</v>
      </c>
      <c r="B25" s="72">
        <v>38699</v>
      </c>
      <c r="C25">
        <v>28328.49</v>
      </c>
      <c r="D25">
        <v>1</v>
      </c>
    </row>
    <row r="26" spans="1:4" x14ac:dyDescent="0.25">
      <c r="A26" t="s">
        <v>226</v>
      </c>
      <c r="B26" s="72">
        <v>42195</v>
      </c>
      <c r="C26">
        <v>67821.078360950007</v>
      </c>
      <c r="D26">
        <v>1</v>
      </c>
    </row>
    <row r="27" spans="1:4" x14ac:dyDescent="0.25">
      <c r="A27" t="s">
        <v>227</v>
      </c>
      <c r="B27" s="72">
        <v>38709</v>
      </c>
      <c r="C27">
        <v>1445.21</v>
      </c>
      <c r="D27">
        <v>1</v>
      </c>
    </row>
    <row r="28" spans="1:4" x14ac:dyDescent="0.25">
      <c r="A28" t="s">
        <v>228</v>
      </c>
      <c r="B28" s="72">
        <v>38673</v>
      </c>
      <c r="C28">
        <v>110.01</v>
      </c>
      <c r="D28">
        <v>1</v>
      </c>
    </row>
    <row r="29" spans="1:4" x14ac:dyDescent="0.25">
      <c r="A29" t="s">
        <v>229</v>
      </c>
      <c r="B29" s="72">
        <v>38709</v>
      </c>
      <c r="C29">
        <v>34691.21</v>
      </c>
      <c r="D29">
        <v>1</v>
      </c>
    </row>
    <row r="30" spans="1:4" x14ac:dyDescent="0.25">
      <c r="A30" t="s">
        <v>230</v>
      </c>
      <c r="B30" s="72">
        <v>38716</v>
      </c>
      <c r="C30">
        <v>14859.1</v>
      </c>
      <c r="D30">
        <v>1</v>
      </c>
    </row>
    <row r="31" spans="1:4" x14ac:dyDescent="0.25">
      <c r="A31" t="s">
        <v>231</v>
      </c>
      <c r="B31" s="72">
        <v>38708</v>
      </c>
      <c r="C31">
        <v>1357.01</v>
      </c>
      <c r="D31">
        <v>1</v>
      </c>
    </row>
    <row r="32" spans="1:4" x14ac:dyDescent="0.25">
      <c r="A32" t="s">
        <v>232</v>
      </c>
      <c r="B32" s="72">
        <v>38713</v>
      </c>
      <c r="C32">
        <v>17869.22</v>
      </c>
      <c r="D32">
        <v>1</v>
      </c>
    </row>
    <row r="33" spans="1:4" x14ac:dyDescent="0.25">
      <c r="A33" t="s">
        <v>233</v>
      </c>
      <c r="B33" s="72">
        <v>38713</v>
      </c>
      <c r="C33">
        <v>30401.200000000001</v>
      </c>
      <c r="D33">
        <v>1</v>
      </c>
    </row>
    <row r="34" spans="1:4" x14ac:dyDescent="0.25">
      <c r="A34" t="s">
        <v>234</v>
      </c>
      <c r="B34" s="72">
        <v>38709</v>
      </c>
      <c r="C34">
        <v>16626.419999999998</v>
      </c>
      <c r="D34">
        <v>1</v>
      </c>
    </row>
    <row r="35" spans="1:4" x14ac:dyDescent="0.25">
      <c r="A35" t="s">
        <v>235</v>
      </c>
      <c r="B35" s="72">
        <v>38713</v>
      </c>
      <c r="C35">
        <v>14630.23</v>
      </c>
      <c r="D35">
        <v>1</v>
      </c>
    </row>
    <row r="36" spans="1:4" x14ac:dyDescent="0.25">
      <c r="A36" t="s">
        <v>236</v>
      </c>
      <c r="B36" s="72">
        <v>38713</v>
      </c>
      <c r="C36">
        <v>1547.81</v>
      </c>
      <c r="D36">
        <v>1</v>
      </c>
    </row>
    <row r="37" spans="1:4" x14ac:dyDescent="0.25">
      <c r="A37" t="s">
        <v>237</v>
      </c>
      <c r="B37" s="72">
        <v>38713</v>
      </c>
      <c r="C37">
        <v>590.19000000000005</v>
      </c>
      <c r="D37">
        <v>1</v>
      </c>
    </row>
    <row r="38" spans="1:4" x14ac:dyDescent="0.25">
      <c r="A38" t="s">
        <v>238</v>
      </c>
      <c r="B38" s="72">
        <v>38713</v>
      </c>
      <c r="C38">
        <v>1846.94</v>
      </c>
      <c r="D38">
        <v>1</v>
      </c>
    </row>
    <row r="39" spans="1:4" x14ac:dyDescent="0.25">
      <c r="A39" t="s">
        <v>239</v>
      </c>
      <c r="B39" s="72">
        <v>38709</v>
      </c>
      <c r="C39">
        <v>9758.19</v>
      </c>
      <c r="D39">
        <v>1</v>
      </c>
    </row>
    <row r="40" spans="1:4" x14ac:dyDescent="0.25">
      <c r="A40" t="s">
        <v>240</v>
      </c>
      <c r="B40" s="72">
        <v>38580</v>
      </c>
      <c r="C40">
        <v>673.25</v>
      </c>
      <c r="D40">
        <v>1</v>
      </c>
    </row>
    <row r="41" spans="1:4" x14ac:dyDescent="0.25">
      <c r="A41" t="s">
        <v>241</v>
      </c>
      <c r="B41" s="72">
        <v>38709</v>
      </c>
      <c r="C41">
        <v>196.52</v>
      </c>
      <c r="D41">
        <v>1</v>
      </c>
    </row>
    <row r="42" spans="1:4" x14ac:dyDescent="0.25">
      <c r="A42" t="s">
        <v>86</v>
      </c>
      <c r="B42" s="72">
        <v>41849</v>
      </c>
      <c r="C42">
        <v>22461.45680964</v>
      </c>
      <c r="D42">
        <v>1</v>
      </c>
    </row>
    <row r="43" spans="1:4" x14ac:dyDescent="0.25">
      <c r="A43" t="s">
        <v>242</v>
      </c>
      <c r="B43" s="72">
        <v>42122</v>
      </c>
      <c r="C43">
        <v>9390.5427286199993</v>
      </c>
      <c r="D43">
        <v>1</v>
      </c>
    </row>
    <row r="44" spans="1:4" x14ac:dyDescent="0.25">
      <c r="A44" t="s">
        <v>243</v>
      </c>
      <c r="B44" s="72">
        <v>42480</v>
      </c>
      <c r="C44">
        <v>10466.885065210001</v>
      </c>
      <c r="D44">
        <v>1</v>
      </c>
    </row>
    <row r="45" spans="1:4" x14ac:dyDescent="0.25">
      <c r="A45" t="s">
        <v>244</v>
      </c>
      <c r="B45" s="72">
        <v>42524</v>
      </c>
      <c r="C45">
        <v>10562.33998273</v>
      </c>
      <c r="D45">
        <v>1</v>
      </c>
    </row>
    <row r="46" spans="1:4" x14ac:dyDescent="0.25">
      <c r="A46" t="s">
        <v>245</v>
      </c>
      <c r="B46" s="72">
        <v>41967</v>
      </c>
      <c r="C46">
        <v>25297.640064309999</v>
      </c>
      <c r="D46">
        <v>1</v>
      </c>
    </row>
    <row r="47" spans="1:4" x14ac:dyDescent="0.25">
      <c r="A47" t="s">
        <v>246</v>
      </c>
      <c r="B47" s="72">
        <v>41849</v>
      </c>
      <c r="C47">
        <v>4482.8823280400002</v>
      </c>
      <c r="D47">
        <v>1</v>
      </c>
    </row>
    <row r="48" spans="1:4" x14ac:dyDescent="0.25">
      <c r="A48" t="s">
        <v>247</v>
      </c>
      <c r="B48" s="72">
        <v>41849</v>
      </c>
      <c r="C48">
        <v>4264.0820106800002</v>
      </c>
      <c r="D48">
        <v>1</v>
      </c>
    </row>
    <row r="49" spans="1:4" x14ac:dyDescent="0.25">
      <c r="A49" t="s">
        <v>88</v>
      </c>
      <c r="B49" s="72">
        <v>41849</v>
      </c>
      <c r="C49">
        <v>4599.9677435399999</v>
      </c>
      <c r="D49">
        <v>1</v>
      </c>
    </row>
    <row r="50" spans="1:4" x14ac:dyDescent="0.25">
      <c r="A50" t="s">
        <v>62</v>
      </c>
      <c r="B50" s="72">
        <v>37515</v>
      </c>
      <c r="C50">
        <v>3456.48</v>
      </c>
      <c r="D50">
        <v>1</v>
      </c>
    </row>
    <row r="51" spans="1:4" x14ac:dyDescent="0.25">
      <c r="A51" t="s">
        <v>248</v>
      </c>
      <c r="B51" s="72">
        <v>39629</v>
      </c>
      <c r="C51">
        <v>51541.23</v>
      </c>
      <c r="D51">
        <v>1</v>
      </c>
    </row>
    <row r="52" spans="1:4" x14ac:dyDescent="0.25">
      <c r="A52" t="s">
        <v>249</v>
      </c>
      <c r="B52" s="72">
        <v>37970</v>
      </c>
      <c r="C52">
        <v>1201.19</v>
      </c>
      <c r="D52">
        <v>1</v>
      </c>
    </row>
    <row r="53" spans="1:4" x14ac:dyDescent="0.25">
      <c r="A53" t="s">
        <v>99</v>
      </c>
      <c r="B53" s="72">
        <v>39587</v>
      </c>
      <c r="C53">
        <v>146.47999999999999</v>
      </c>
      <c r="D53">
        <v>1</v>
      </c>
    </row>
    <row r="54" spans="1:4" x14ac:dyDescent="0.25">
      <c r="A54" t="s">
        <v>100</v>
      </c>
      <c r="B54" s="72">
        <v>39590</v>
      </c>
      <c r="C54">
        <v>12608.67</v>
      </c>
      <c r="D54">
        <v>1</v>
      </c>
    </row>
    <row r="55" spans="1:4" x14ac:dyDescent="0.25">
      <c r="A55" t="s">
        <v>250</v>
      </c>
      <c r="B55" s="72">
        <v>38009</v>
      </c>
      <c r="C55">
        <v>999.63</v>
      </c>
      <c r="D55">
        <v>1</v>
      </c>
    </row>
    <row r="56" spans="1:4" x14ac:dyDescent="0.25">
      <c r="A56" t="s">
        <v>251</v>
      </c>
      <c r="B56" s="72">
        <v>42339</v>
      </c>
      <c r="C56">
        <v>56242.231982290003</v>
      </c>
      <c r="D56">
        <v>1</v>
      </c>
    </row>
    <row r="57" spans="1:4" x14ac:dyDescent="0.25">
      <c r="A57" t="s">
        <v>252</v>
      </c>
      <c r="B57" s="72">
        <v>39604</v>
      </c>
      <c r="C57">
        <v>61121.71</v>
      </c>
      <c r="D57">
        <v>1</v>
      </c>
    </row>
    <row r="58" spans="1:4" x14ac:dyDescent="0.25">
      <c r="A58" t="s">
        <v>253</v>
      </c>
      <c r="B58" s="72">
        <v>39590</v>
      </c>
      <c r="C58">
        <v>50553.22</v>
      </c>
      <c r="D58">
        <v>1</v>
      </c>
    </row>
    <row r="59" spans="1:4" x14ac:dyDescent="0.25">
      <c r="A59" t="s">
        <v>55</v>
      </c>
      <c r="B59" s="72">
        <v>42312</v>
      </c>
      <c r="C59">
        <v>49081.0138716</v>
      </c>
      <c r="D59">
        <v>1</v>
      </c>
    </row>
    <row r="60" spans="1:4" x14ac:dyDescent="0.25">
      <c r="A60" t="s">
        <v>44</v>
      </c>
      <c r="B60" s="72">
        <v>42480</v>
      </c>
      <c r="C60">
        <v>77790.256752989997</v>
      </c>
      <c r="D60">
        <v>1</v>
      </c>
    </row>
    <row r="61" spans="1:4" x14ac:dyDescent="0.25">
      <c r="A61" t="s">
        <v>46</v>
      </c>
      <c r="B61" s="72">
        <v>42144</v>
      </c>
      <c r="C61">
        <v>62435.682638099999</v>
      </c>
      <c r="D61">
        <v>1</v>
      </c>
    </row>
    <row r="62" spans="1:4" x14ac:dyDescent="0.25">
      <c r="A62" t="s">
        <v>42</v>
      </c>
      <c r="B62" s="72">
        <v>42118</v>
      </c>
      <c r="C62">
        <v>55188.336977819999</v>
      </c>
      <c r="D62">
        <v>1</v>
      </c>
    </row>
    <row r="63" spans="1:4" x14ac:dyDescent="0.25">
      <c r="A63" t="s">
        <v>48</v>
      </c>
      <c r="B63" s="72">
        <v>42506</v>
      </c>
      <c r="C63">
        <v>7167.2950861700001</v>
      </c>
      <c r="D63">
        <v>1</v>
      </c>
    </row>
    <row r="64" spans="1:4" x14ac:dyDescent="0.25">
      <c r="A64" t="s">
        <v>254</v>
      </c>
      <c r="B64" s="72">
        <v>40662</v>
      </c>
      <c r="C64">
        <v>4825.42</v>
      </c>
      <c r="D64">
        <v>1</v>
      </c>
    </row>
    <row r="65" spans="1:4" x14ac:dyDescent="0.25">
      <c r="A65" t="s">
        <v>60</v>
      </c>
      <c r="B65" s="72">
        <v>39590</v>
      </c>
      <c r="C65">
        <v>77308.45</v>
      </c>
      <c r="D65">
        <v>1</v>
      </c>
    </row>
    <row r="66" spans="1:4" x14ac:dyDescent="0.25">
      <c r="A66" t="s">
        <v>64</v>
      </c>
      <c r="B66" s="72">
        <v>42520</v>
      </c>
      <c r="C66">
        <v>74332.170788069998</v>
      </c>
      <c r="D66">
        <v>1</v>
      </c>
    </row>
    <row r="67" spans="1:4" x14ac:dyDescent="0.25">
      <c r="A67" t="s">
        <v>66</v>
      </c>
      <c r="B67" s="72">
        <v>42118</v>
      </c>
      <c r="C67">
        <v>17911.36431723</v>
      </c>
      <c r="D67">
        <v>1</v>
      </c>
    </row>
    <row r="68" spans="1:4" x14ac:dyDescent="0.25">
      <c r="A68" t="s">
        <v>68</v>
      </c>
      <c r="B68" s="72">
        <v>42312</v>
      </c>
      <c r="C68">
        <v>77813.852225080002</v>
      </c>
      <c r="D68">
        <v>1</v>
      </c>
    </row>
    <row r="69" spans="1:4" x14ac:dyDescent="0.25">
      <c r="A69" t="s">
        <v>102</v>
      </c>
      <c r="B69" s="72">
        <v>42346</v>
      </c>
      <c r="C69">
        <v>1703.8449540300001</v>
      </c>
      <c r="D69">
        <v>1</v>
      </c>
    </row>
    <row r="70" spans="1:4" x14ac:dyDescent="0.25">
      <c r="A70" t="s">
        <v>103</v>
      </c>
      <c r="B70" s="72">
        <v>38723</v>
      </c>
      <c r="C70">
        <v>641.64</v>
      </c>
      <c r="D70">
        <v>1</v>
      </c>
    </row>
    <row r="71" spans="1:4" x14ac:dyDescent="0.25">
      <c r="A71" t="s">
        <v>105</v>
      </c>
      <c r="B71" s="72">
        <v>39400</v>
      </c>
      <c r="C71">
        <v>5041.9399999999996</v>
      </c>
      <c r="D71">
        <v>1</v>
      </c>
    </row>
    <row r="72" spans="1:4" x14ac:dyDescent="0.25">
      <c r="A72" t="s">
        <v>255</v>
      </c>
      <c r="B72" s="72">
        <v>39400</v>
      </c>
      <c r="C72">
        <v>2186.16</v>
      </c>
      <c r="D72">
        <v>1</v>
      </c>
    </row>
    <row r="73" spans="1:4" x14ac:dyDescent="0.25">
      <c r="A73" t="s">
        <v>256</v>
      </c>
      <c r="B73" s="72">
        <v>39384</v>
      </c>
      <c r="C73">
        <v>92.671239999999997</v>
      </c>
      <c r="D73">
        <v>1</v>
      </c>
    </row>
    <row r="74" spans="1:4" x14ac:dyDescent="0.25">
      <c r="A74" t="s">
        <v>257</v>
      </c>
      <c r="B74" s="72">
        <v>42520</v>
      </c>
      <c r="C74">
        <v>335.62757864000002</v>
      </c>
      <c r="D74">
        <v>1</v>
      </c>
    </row>
    <row r="75" spans="1:4" x14ac:dyDescent="0.25">
      <c r="A75" t="s">
        <v>258</v>
      </c>
      <c r="B75" s="72">
        <v>41824</v>
      </c>
      <c r="C75">
        <v>253.72994224000001</v>
      </c>
      <c r="D75">
        <v>1</v>
      </c>
    </row>
    <row r="76" spans="1:4" x14ac:dyDescent="0.25">
      <c r="A76" t="s">
        <v>259</v>
      </c>
      <c r="B76" s="72">
        <v>42349</v>
      </c>
      <c r="C76">
        <v>193.77286846000001</v>
      </c>
      <c r="D76">
        <v>1</v>
      </c>
    </row>
    <row r="77" spans="1:4" x14ac:dyDescent="0.25">
      <c r="A77" t="s">
        <v>260</v>
      </c>
      <c r="B77" s="72">
        <v>42520</v>
      </c>
      <c r="C77">
        <v>435.48899929999999</v>
      </c>
      <c r="D77">
        <v>1</v>
      </c>
    </row>
    <row r="78" spans="1:4" x14ac:dyDescent="0.25">
      <c r="A78" t="s">
        <v>261</v>
      </c>
      <c r="B78" s="72">
        <v>42312</v>
      </c>
      <c r="C78">
        <v>8236.4463907900008</v>
      </c>
      <c r="D78">
        <v>1</v>
      </c>
    </row>
    <row r="79" spans="1:4" x14ac:dyDescent="0.25">
      <c r="A79" t="s">
        <v>262</v>
      </c>
      <c r="B79" s="72">
        <v>40926</v>
      </c>
      <c r="C79">
        <v>1131.78</v>
      </c>
      <c r="D79">
        <v>1</v>
      </c>
    </row>
    <row r="80" spans="1:4" x14ac:dyDescent="0.25">
      <c r="A80" t="s">
        <v>90</v>
      </c>
      <c r="B80" s="72">
        <v>42107</v>
      </c>
      <c r="C80">
        <v>672.08047084999998</v>
      </c>
      <c r="D80">
        <v>1</v>
      </c>
    </row>
    <row r="81" spans="1:4" x14ac:dyDescent="0.25">
      <c r="A81" t="s">
        <v>92</v>
      </c>
      <c r="B81" s="72">
        <v>42305</v>
      </c>
      <c r="C81">
        <v>597.8558587</v>
      </c>
      <c r="D81">
        <v>1</v>
      </c>
    </row>
    <row r="82" spans="1:4" x14ac:dyDescent="0.25">
      <c r="A82" t="s">
        <v>263</v>
      </c>
      <c r="B82" s="72">
        <v>42032</v>
      </c>
      <c r="C82">
        <v>695.5143372</v>
      </c>
      <c r="D82">
        <v>1</v>
      </c>
    </row>
    <row r="83" spans="1:4" x14ac:dyDescent="0.25">
      <c r="A83" t="s">
        <v>264</v>
      </c>
      <c r="B83" s="72">
        <v>41411</v>
      </c>
      <c r="C83">
        <v>2240.63</v>
      </c>
      <c r="D83">
        <v>1</v>
      </c>
    </row>
    <row r="84" spans="1:4" x14ac:dyDescent="0.25">
      <c r="A84" t="s">
        <v>265</v>
      </c>
      <c r="B84" s="72">
        <v>42520</v>
      </c>
      <c r="C84">
        <v>82077.662416840001</v>
      </c>
      <c r="D84">
        <v>1</v>
      </c>
    </row>
    <row r="85" spans="1:4" x14ac:dyDescent="0.25">
      <c r="A85" t="s">
        <v>94</v>
      </c>
      <c r="B85" s="72">
        <v>39590</v>
      </c>
      <c r="C85">
        <v>42495.61</v>
      </c>
      <c r="D85">
        <v>1</v>
      </c>
    </row>
    <row r="86" spans="1:4" x14ac:dyDescent="0.25">
      <c r="A86" t="s">
        <v>266</v>
      </c>
      <c r="B86" s="72">
        <v>42048</v>
      </c>
      <c r="C86">
        <v>246.82307969999999</v>
      </c>
      <c r="D86">
        <v>1</v>
      </c>
    </row>
    <row r="87" spans="1:4" x14ac:dyDescent="0.25">
      <c r="A87" t="s">
        <v>267</v>
      </c>
      <c r="B87" s="72">
        <v>42122</v>
      </c>
      <c r="C87">
        <v>10462.682748179999</v>
      </c>
      <c r="D87">
        <v>1</v>
      </c>
    </row>
    <row r="88" spans="1:4" x14ac:dyDescent="0.25">
      <c r="A88" t="s">
        <v>268</v>
      </c>
      <c r="B88" s="72">
        <v>42122</v>
      </c>
      <c r="C88">
        <v>9914.4898120199996</v>
      </c>
      <c r="D88">
        <v>1</v>
      </c>
    </row>
    <row r="89" spans="1:4" x14ac:dyDescent="0.25">
      <c r="A89" t="s">
        <v>269</v>
      </c>
      <c r="B89" s="72">
        <v>42544</v>
      </c>
      <c r="C89">
        <v>177.14090324</v>
      </c>
      <c r="D89">
        <v>1</v>
      </c>
    </row>
    <row r="90" spans="1:4" x14ac:dyDescent="0.25">
      <c r="A90" t="s">
        <v>270</v>
      </c>
      <c r="B90" s="72">
        <v>39226</v>
      </c>
      <c r="C90">
        <v>30904.43</v>
      </c>
      <c r="D90">
        <v>1</v>
      </c>
    </row>
    <row r="91" spans="1:4" x14ac:dyDescent="0.25">
      <c r="A91" t="s">
        <v>271</v>
      </c>
      <c r="B91" s="72">
        <v>41655</v>
      </c>
      <c r="C91">
        <v>9348.2787054399996</v>
      </c>
      <c r="D91">
        <v>1</v>
      </c>
    </row>
    <row r="92" spans="1:4" x14ac:dyDescent="0.25">
      <c r="A92" t="s">
        <v>272</v>
      </c>
      <c r="B92" s="72">
        <v>41800</v>
      </c>
      <c r="C92">
        <v>210.35973263</v>
      </c>
      <c r="D92">
        <v>1</v>
      </c>
    </row>
    <row r="93" spans="1:4" x14ac:dyDescent="0.25">
      <c r="A93" t="s">
        <v>273</v>
      </c>
      <c r="B93" s="72">
        <v>42193</v>
      </c>
      <c r="C93">
        <v>3470.8482101700001</v>
      </c>
      <c r="D93">
        <v>1</v>
      </c>
    </row>
    <row r="94" spans="1:4" x14ac:dyDescent="0.25">
      <c r="A94" t="s">
        <v>274</v>
      </c>
      <c r="B94" s="72">
        <v>42122</v>
      </c>
      <c r="C94">
        <v>10348.20134439</v>
      </c>
      <c r="D94">
        <v>1</v>
      </c>
    </row>
    <row r="95" spans="1:4" x14ac:dyDescent="0.25">
      <c r="A95" t="s">
        <v>275</v>
      </c>
      <c r="B95" s="72">
        <v>42548</v>
      </c>
      <c r="C95">
        <v>10305.865100000001</v>
      </c>
      <c r="D95">
        <v>1</v>
      </c>
    </row>
    <row r="96" spans="1:4" x14ac:dyDescent="0.25">
      <c r="A96" t="s">
        <v>276</v>
      </c>
      <c r="B96" s="72">
        <v>42122</v>
      </c>
      <c r="C96">
        <v>26558.425318059999</v>
      </c>
      <c r="D96">
        <v>1</v>
      </c>
    </row>
    <row r="97" spans="1:4" x14ac:dyDescent="0.25">
      <c r="A97" t="s">
        <v>57</v>
      </c>
      <c r="B97" s="72">
        <v>42118</v>
      </c>
      <c r="C97">
        <v>26143.228642859998</v>
      </c>
      <c r="D97">
        <v>1</v>
      </c>
    </row>
    <row r="98" spans="1:4" x14ac:dyDescent="0.25">
      <c r="A98" t="s">
        <v>50</v>
      </c>
      <c r="B98" s="72">
        <v>42118</v>
      </c>
      <c r="C98">
        <v>27992.528654580001</v>
      </c>
      <c r="D98">
        <v>1</v>
      </c>
    </row>
    <row r="99" spans="1:4" x14ac:dyDescent="0.25">
      <c r="A99" t="s">
        <v>277</v>
      </c>
      <c r="B99" s="72">
        <v>40588</v>
      </c>
      <c r="C99">
        <v>24209.279999999999</v>
      </c>
      <c r="D99">
        <v>1</v>
      </c>
    </row>
    <row r="100" spans="1:4" x14ac:dyDescent="0.25">
      <c r="A100" t="s">
        <v>96</v>
      </c>
      <c r="B100" s="72">
        <v>42129</v>
      </c>
      <c r="C100">
        <v>431.46959335999998</v>
      </c>
      <c r="D100">
        <v>1</v>
      </c>
    </row>
    <row r="101" spans="1:4" x14ac:dyDescent="0.25">
      <c r="A101" t="s">
        <v>98</v>
      </c>
      <c r="B101" s="72">
        <v>42520</v>
      </c>
      <c r="C101">
        <v>635.35784243000001</v>
      </c>
      <c r="D101">
        <v>1</v>
      </c>
    </row>
    <row r="102" spans="1:4" x14ac:dyDescent="0.25">
      <c r="A102" t="s">
        <v>278</v>
      </c>
      <c r="B102" s="72">
        <v>41689</v>
      </c>
      <c r="C102">
        <v>10314.608568510001</v>
      </c>
      <c r="D102">
        <v>1</v>
      </c>
    </row>
    <row r="103" spans="1:4" x14ac:dyDescent="0.25">
      <c r="A103" t="s">
        <v>279</v>
      </c>
      <c r="B103" s="72">
        <v>42520</v>
      </c>
      <c r="C103">
        <v>335.45749834999998</v>
      </c>
      <c r="D103">
        <v>1</v>
      </c>
    </row>
    <row r="104" spans="1:4" x14ac:dyDescent="0.25">
      <c r="A104" t="s">
        <v>280</v>
      </c>
      <c r="B104" s="72">
        <v>41893</v>
      </c>
      <c r="C104">
        <v>83071.234493240001</v>
      </c>
      <c r="D104">
        <v>1</v>
      </c>
    </row>
    <row r="105" spans="1:4" x14ac:dyDescent="0.25">
      <c r="A105" t="s">
        <v>281</v>
      </c>
      <c r="B105" s="72">
        <v>42460</v>
      </c>
      <c r="C105">
        <v>664.66121383999996</v>
      </c>
      <c r="D105">
        <v>1</v>
      </c>
    </row>
    <row r="106" spans="1:4" x14ac:dyDescent="0.25">
      <c r="A106" t="s">
        <v>282</v>
      </c>
      <c r="B106" s="72">
        <v>38840</v>
      </c>
      <c r="C106">
        <v>2905.13</v>
      </c>
      <c r="D106">
        <v>1</v>
      </c>
    </row>
    <row r="107" spans="1:4" x14ac:dyDescent="0.25">
      <c r="A107" t="s">
        <v>283</v>
      </c>
      <c r="B107" s="72">
        <v>42312</v>
      </c>
      <c r="C107">
        <v>1204.3085317499999</v>
      </c>
      <c r="D107">
        <v>1</v>
      </c>
    </row>
    <row r="108" spans="1:4" x14ac:dyDescent="0.25">
      <c r="A108" t="s">
        <v>284</v>
      </c>
      <c r="B108" s="72">
        <v>42521</v>
      </c>
      <c r="C108">
        <v>12393.618495070001</v>
      </c>
      <c r="D108">
        <v>1</v>
      </c>
    </row>
    <row r="109" spans="1:4" x14ac:dyDescent="0.25">
      <c r="A109" t="s">
        <v>285</v>
      </c>
      <c r="B109" s="72">
        <v>40934</v>
      </c>
      <c r="C109">
        <v>2257.3200000000002</v>
      </c>
      <c r="D109">
        <v>1</v>
      </c>
    </row>
    <row r="110" spans="1:4" x14ac:dyDescent="0.25">
      <c r="A110" t="s">
        <v>59</v>
      </c>
      <c r="B110" s="72">
        <v>42118</v>
      </c>
      <c r="C110">
        <v>11199.97726648</v>
      </c>
      <c r="D110">
        <v>1</v>
      </c>
    </row>
    <row r="111" spans="1:4" x14ac:dyDescent="0.25">
      <c r="A111" t="s">
        <v>52</v>
      </c>
      <c r="B111" s="72">
        <v>42118</v>
      </c>
      <c r="C111">
        <v>12381.899096659999</v>
      </c>
      <c r="D111">
        <v>1</v>
      </c>
    </row>
    <row r="112" spans="1:4" x14ac:dyDescent="0.25">
      <c r="A112" t="s">
        <v>286</v>
      </c>
      <c r="B112" s="72">
        <v>42117</v>
      </c>
      <c r="C112">
        <v>12915.166717239999</v>
      </c>
      <c r="D112">
        <v>1</v>
      </c>
    </row>
    <row r="113" spans="1:4" x14ac:dyDescent="0.25">
      <c r="A113" t="s">
        <v>287</v>
      </c>
      <c r="B113" s="72">
        <v>42030</v>
      </c>
      <c r="C113">
        <v>42581.471937620001</v>
      </c>
      <c r="D113">
        <v>1</v>
      </c>
    </row>
    <row r="114" spans="1:4" x14ac:dyDescent="0.25">
      <c r="A114" t="s">
        <v>288</v>
      </c>
      <c r="B114" s="72">
        <v>42221</v>
      </c>
      <c r="C114">
        <v>5959.86148727</v>
      </c>
      <c r="D114">
        <v>1</v>
      </c>
    </row>
    <row r="115" spans="1:4" x14ac:dyDescent="0.25">
      <c r="A115" t="s">
        <v>70</v>
      </c>
      <c r="B115" s="72">
        <v>42195</v>
      </c>
      <c r="C115">
        <v>12613.61476217</v>
      </c>
      <c r="D115">
        <v>1</v>
      </c>
    </row>
    <row r="116" spans="1:4" x14ac:dyDescent="0.25">
      <c r="A116" t="s">
        <v>72</v>
      </c>
      <c r="B116" s="72">
        <v>39590</v>
      </c>
      <c r="C116">
        <v>42763.39</v>
      </c>
      <c r="D116">
        <v>1</v>
      </c>
    </row>
    <row r="117" spans="1:4" x14ac:dyDescent="0.25">
      <c r="A117" t="s">
        <v>74</v>
      </c>
      <c r="B117" s="72">
        <v>42054</v>
      </c>
      <c r="C117">
        <v>48680.69822084</v>
      </c>
      <c r="D117">
        <v>1</v>
      </c>
    </row>
    <row r="118" spans="1:4" x14ac:dyDescent="0.25">
      <c r="A118" t="s">
        <v>75</v>
      </c>
      <c r="B118" s="72">
        <v>42520</v>
      </c>
      <c r="C118">
        <v>82900.72771716</v>
      </c>
      <c r="D118">
        <v>1</v>
      </c>
    </row>
    <row r="119" spans="1:4" x14ac:dyDescent="0.25">
      <c r="A119" t="s">
        <v>289</v>
      </c>
      <c r="B119" s="72">
        <v>42464</v>
      </c>
      <c r="C119">
        <v>10970.434713459999</v>
      </c>
      <c r="D119">
        <v>1</v>
      </c>
    </row>
    <row r="120" spans="1:4" x14ac:dyDescent="0.25">
      <c r="A120" t="s">
        <v>290</v>
      </c>
      <c r="B120" s="72">
        <v>42104</v>
      </c>
      <c r="C120">
        <v>8893.6030994499997</v>
      </c>
      <c r="D120">
        <v>1</v>
      </c>
    </row>
    <row r="121" spans="1:4" x14ac:dyDescent="0.25">
      <c r="A121" t="s">
        <v>84</v>
      </c>
      <c r="B121" s="72">
        <v>41893</v>
      </c>
      <c r="C121">
        <v>95446.135778840006</v>
      </c>
      <c r="D121">
        <v>1</v>
      </c>
    </row>
    <row r="122" spans="1:4" x14ac:dyDescent="0.25">
      <c r="A122" t="s">
        <v>76</v>
      </c>
      <c r="B122" s="72">
        <v>42528</v>
      </c>
      <c r="C122">
        <v>19012.164133769998</v>
      </c>
      <c r="D122">
        <v>1</v>
      </c>
    </row>
    <row r="123" spans="1:4" x14ac:dyDescent="0.25">
      <c r="A123" t="s">
        <v>291</v>
      </c>
      <c r="B123" s="72">
        <v>42521</v>
      </c>
      <c r="C123">
        <v>502.95199658000001</v>
      </c>
      <c r="D123">
        <v>1</v>
      </c>
    </row>
    <row r="124" spans="1:4" x14ac:dyDescent="0.25">
      <c r="A124" t="s">
        <v>82</v>
      </c>
      <c r="B124" s="72">
        <v>41887</v>
      </c>
      <c r="C124">
        <v>12367.595227940001</v>
      </c>
      <c r="D124">
        <v>1</v>
      </c>
    </row>
    <row r="125" spans="1:4" x14ac:dyDescent="0.25">
      <c r="A125" t="s">
        <v>292</v>
      </c>
      <c r="B125" s="72">
        <v>42129</v>
      </c>
      <c r="C125">
        <v>6745.1506683999996</v>
      </c>
      <c r="D125">
        <v>1</v>
      </c>
    </row>
    <row r="126" spans="1:4" x14ac:dyDescent="0.25">
      <c r="A126" t="s">
        <v>78</v>
      </c>
      <c r="B126" s="72">
        <v>42117</v>
      </c>
      <c r="C126">
        <v>46982.462386940002</v>
      </c>
      <c r="D126">
        <v>1</v>
      </c>
    </row>
    <row r="127" spans="1:4" x14ac:dyDescent="0.25">
      <c r="A127" t="s">
        <v>80</v>
      </c>
      <c r="B127" s="72">
        <v>42222</v>
      </c>
      <c r="C127">
        <v>71088.506129760004</v>
      </c>
      <c r="D127">
        <v>1</v>
      </c>
    </row>
    <row r="128" spans="1:4" x14ac:dyDescent="0.25">
      <c r="A128" t="s">
        <v>293</v>
      </c>
      <c r="B128" s="72">
        <v>42118</v>
      </c>
      <c r="C128">
        <v>9587.6273460499997</v>
      </c>
      <c r="D128">
        <v>1</v>
      </c>
    </row>
    <row r="129" spans="1:4" x14ac:dyDescent="0.25">
      <c r="A129" t="s">
        <v>294</v>
      </c>
      <c r="B129" s="72">
        <v>42066</v>
      </c>
      <c r="C129">
        <v>2714.9080461899998</v>
      </c>
      <c r="D129">
        <v>1</v>
      </c>
    </row>
    <row r="130" spans="1:4" x14ac:dyDescent="0.25">
      <c r="A130" t="s">
        <v>295</v>
      </c>
      <c r="B130" s="72">
        <v>41887</v>
      </c>
      <c r="C130">
        <v>417.67220522999997</v>
      </c>
      <c r="D130">
        <v>1</v>
      </c>
    </row>
    <row r="131" spans="1:4" x14ac:dyDescent="0.25">
      <c r="A131" t="s">
        <v>296</v>
      </c>
      <c r="B131" s="72">
        <v>42117</v>
      </c>
      <c r="C131">
        <v>8514.8808759999993</v>
      </c>
      <c r="D131">
        <v>1</v>
      </c>
    </row>
    <row r="132" spans="1:4" x14ac:dyDescent="0.25">
      <c r="A132" t="s">
        <v>297</v>
      </c>
      <c r="B132" s="72">
        <v>42479</v>
      </c>
      <c r="C132">
        <v>63458.417149059998</v>
      </c>
      <c r="D132">
        <v>1</v>
      </c>
    </row>
    <row r="133" spans="1:4" x14ac:dyDescent="0.25">
      <c r="A133" t="s">
        <v>298</v>
      </c>
      <c r="B133" s="72">
        <v>42110</v>
      </c>
      <c r="C133">
        <v>45023.057854029998</v>
      </c>
      <c r="D133">
        <v>1</v>
      </c>
    </row>
    <row r="134" spans="1:4" x14ac:dyDescent="0.25">
      <c r="A134" t="s">
        <v>299</v>
      </c>
      <c r="B134" s="72">
        <v>42374</v>
      </c>
      <c r="C134">
        <v>1792.3439825099999</v>
      </c>
      <c r="D134">
        <v>1</v>
      </c>
    </row>
    <row r="135" spans="1:4" x14ac:dyDescent="0.25">
      <c r="A135" t="s">
        <v>166</v>
      </c>
      <c r="B135" s="72">
        <v>42303</v>
      </c>
      <c r="C135">
        <v>1035.8389392900001</v>
      </c>
      <c r="D135">
        <v>1</v>
      </c>
    </row>
    <row r="136" spans="1:4" x14ac:dyDescent="0.25">
      <c r="A136" t="s">
        <v>300</v>
      </c>
      <c r="B136" s="72">
        <v>39209</v>
      </c>
      <c r="C136">
        <v>910.48</v>
      </c>
      <c r="D136">
        <v>1</v>
      </c>
    </row>
    <row r="137" spans="1:4" x14ac:dyDescent="0.25">
      <c r="A137" t="s">
        <v>301</v>
      </c>
      <c r="B137" s="72">
        <v>42334</v>
      </c>
      <c r="C137">
        <v>5012.4318484900004</v>
      </c>
      <c r="D137">
        <v>1</v>
      </c>
    </row>
    <row r="138" spans="1:4" x14ac:dyDescent="0.25">
      <c r="A138" t="s">
        <v>302</v>
      </c>
      <c r="B138" s="72">
        <v>42520</v>
      </c>
      <c r="C138">
        <v>5225.9532321799998</v>
      </c>
      <c r="D138">
        <v>1</v>
      </c>
    </row>
    <row r="139" spans="1:4" x14ac:dyDescent="0.25">
      <c r="A139" t="s">
        <v>303</v>
      </c>
      <c r="B139" s="72">
        <v>42222</v>
      </c>
      <c r="C139">
        <v>1524.0086971600001</v>
      </c>
      <c r="D139">
        <v>1</v>
      </c>
    </row>
    <row r="140" spans="1:4" x14ac:dyDescent="0.25">
      <c r="A140" t="s">
        <v>304</v>
      </c>
      <c r="B140" s="72">
        <v>41492</v>
      </c>
      <c r="C140">
        <v>4293.55</v>
      </c>
      <c r="D140">
        <v>1</v>
      </c>
    </row>
    <row r="141" spans="1:4" x14ac:dyDescent="0.25">
      <c r="A141" t="s">
        <v>305</v>
      </c>
      <c r="B141" s="72">
        <v>41849</v>
      </c>
      <c r="C141">
        <v>92.959638409999997</v>
      </c>
      <c r="D141">
        <v>1</v>
      </c>
    </row>
    <row r="142" spans="1:4" x14ac:dyDescent="0.25">
      <c r="A142" t="s">
        <v>306</v>
      </c>
      <c r="B142" s="72">
        <v>41901</v>
      </c>
      <c r="C142">
        <v>131.8028965</v>
      </c>
      <c r="D142">
        <v>1</v>
      </c>
    </row>
    <row r="143" spans="1:4" x14ac:dyDescent="0.25">
      <c r="A143" t="s">
        <v>307</v>
      </c>
      <c r="B143" s="72">
        <v>41901</v>
      </c>
      <c r="C143">
        <v>76.32416241</v>
      </c>
      <c r="D143">
        <v>1</v>
      </c>
    </row>
    <row r="144" spans="1:4" x14ac:dyDescent="0.25">
      <c r="A144" t="s">
        <v>308</v>
      </c>
      <c r="B144" s="72">
        <v>41912</v>
      </c>
      <c r="C144">
        <v>106.4349371</v>
      </c>
      <c r="D144">
        <v>1</v>
      </c>
    </row>
    <row r="145" spans="1:4" x14ac:dyDescent="0.25">
      <c r="A145" t="s">
        <v>309</v>
      </c>
      <c r="B145" s="72">
        <v>42312</v>
      </c>
      <c r="C145">
        <v>49081.0138716</v>
      </c>
      <c r="D145">
        <v>1</v>
      </c>
    </row>
    <row r="146" spans="1:4" x14ac:dyDescent="0.25">
      <c r="A146" t="s">
        <v>310</v>
      </c>
      <c r="B146" s="72">
        <v>41849</v>
      </c>
      <c r="C146">
        <v>4781.8624027899996</v>
      </c>
      <c r="D146">
        <v>1</v>
      </c>
    </row>
    <row r="147" spans="1:4" x14ac:dyDescent="0.25">
      <c r="A147" t="s">
        <v>311</v>
      </c>
      <c r="B147" s="72">
        <v>42118</v>
      </c>
      <c r="C147">
        <v>55188.336977819999</v>
      </c>
      <c r="D147">
        <v>1</v>
      </c>
    </row>
    <row r="148" spans="1:4" x14ac:dyDescent="0.25">
      <c r="A148" t="s">
        <v>312</v>
      </c>
      <c r="B148" s="72">
        <v>42118</v>
      </c>
      <c r="C148">
        <v>12381.899096659999</v>
      </c>
      <c r="D148">
        <v>1</v>
      </c>
    </row>
    <row r="149" spans="1:4" x14ac:dyDescent="0.25">
      <c r="A149" t="s">
        <v>313</v>
      </c>
      <c r="B149" s="72">
        <v>41065</v>
      </c>
      <c r="C149">
        <v>1120.92</v>
      </c>
      <c r="D149">
        <v>1</v>
      </c>
    </row>
    <row r="150" spans="1:4" x14ac:dyDescent="0.25">
      <c r="A150" t="s">
        <v>314</v>
      </c>
      <c r="B150" s="72">
        <v>42122</v>
      </c>
      <c r="C150">
        <v>10462.682748179999</v>
      </c>
      <c r="D150">
        <v>1</v>
      </c>
    </row>
    <row r="151" spans="1:4" x14ac:dyDescent="0.25">
      <c r="A151" t="s">
        <v>315</v>
      </c>
      <c r="B151" s="72">
        <v>41849</v>
      </c>
      <c r="C151">
        <v>4482.8823280400002</v>
      </c>
      <c r="D151">
        <v>1</v>
      </c>
    </row>
    <row r="152" spans="1:4" x14ac:dyDescent="0.25">
      <c r="A152" t="s">
        <v>316</v>
      </c>
      <c r="B152" s="72">
        <v>42118</v>
      </c>
      <c r="C152">
        <v>11199.97726648</v>
      </c>
      <c r="D152">
        <v>1</v>
      </c>
    </row>
    <row r="153" spans="1:4" x14ac:dyDescent="0.25">
      <c r="A153" t="s">
        <v>317</v>
      </c>
      <c r="B153" s="72">
        <v>42195</v>
      </c>
      <c r="C153">
        <v>28365.040000000001</v>
      </c>
      <c r="D153">
        <v>1</v>
      </c>
    </row>
    <row r="154" spans="1:4" x14ac:dyDescent="0.25">
      <c r="A154" t="s">
        <v>318</v>
      </c>
      <c r="B154" s="72">
        <v>41967</v>
      </c>
      <c r="C154">
        <v>9721.7199999999993</v>
      </c>
      <c r="D154">
        <v>1</v>
      </c>
    </row>
    <row r="155" spans="1:4" x14ac:dyDescent="0.25">
      <c r="A155" t="s">
        <v>319</v>
      </c>
      <c r="B155" s="72">
        <v>42520</v>
      </c>
      <c r="C155">
        <v>13679.58</v>
      </c>
      <c r="D155">
        <v>1</v>
      </c>
    </row>
    <row r="156" spans="1:4" x14ac:dyDescent="0.25">
      <c r="A156" t="s">
        <v>320</v>
      </c>
      <c r="B156" s="72">
        <v>41929</v>
      </c>
      <c r="C156">
        <v>4841.3999999999996</v>
      </c>
      <c r="D156">
        <v>1</v>
      </c>
    </row>
    <row r="157" spans="1:4" x14ac:dyDescent="0.25">
      <c r="A157" t="s">
        <v>321</v>
      </c>
      <c r="B157" s="72">
        <v>41904</v>
      </c>
      <c r="C157">
        <v>4959.92</v>
      </c>
      <c r="D157">
        <v>1</v>
      </c>
    </row>
    <row r="158" spans="1:4" x14ac:dyDescent="0.25">
      <c r="A158" t="s">
        <v>322</v>
      </c>
      <c r="B158" s="72">
        <v>41904</v>
      </c>
      <c r="C158">
        <v>5684.71</v>
      </c>
      <c r="D158">
        <v>1</v>
      </c>
    </row>
    <row r="159" spans="1:4" x14ac:dyDescent="0.25">
      <c r="A159" t="s">
        <v>323</v>
      </c>
      <c r="B159" s="72">
        <v>42544</v>
      </c>
      <c r="C159">
        <v>20622.150000000001</v>
      </c>
      <c r="D159">
        <v>1</v>
      </c>
    </row>
    <row r="160" spans="1:4" x14ac:dyDescent="0.25">
      <c r="A160" t="s">
        <v>324</v>
      </c>
      <c r="B160" s="72">
        <v>41904</v>
      </c>
      <c r="C160">
        <v>4598.12</v>
      </c>
      <c r="D160">
        <v>1</v>
      </c>
    </row>
    <row r="161" spans="1:4" x14ac:dyDescent="0.25">
      <c r="A161" t="s">
        <v>325</v>
      </c>
      <c r="B161" s="72">
        <v>42146</v>
      </c>
      <c r="C161">
        <v>12996.36</v>
      </c>
      <c r="D161">
        <v>1</v>
      </c>
    </row>
    <row r="162" spans="1:4" x14ac:dyDescent="0.25">
      <c r="A162" t="s">
        <v>326</v>
      </c>
      <c r="B162" s="72">
        <v>41964</v>
      </c>
      <c r="C162">
        <v>7319.54</v>
      </c>
      <c r="D162">
        <v>1</v>
      </c>
    </row>
    <row r="163" spans="1:4" x14ac:dyDescent="0.25">
      <c r="A163" t="s">
        <v>327</v>
      </c>
      <c r="B163" s="72">
        <v>42193</v>
      </c>
      <c r="C163">
        <v>9363.98</v>
      </c>
      <c r="D163">
        <v>1</v>
      </c>
    </row>
    <row r="164" spans="1:4" x14ac:dyDescent="0.25">
      <c r="A164" t="s">
        <v>328</v>
      </c>
      <c r="B164" s="72">
        <v>41948</v>
      </c>
      <c r="C164">
        <v>15682.48</v>
      </c>
      <c r="D164">
        <v>1</v>
      </c>
    </row>
    <row r="165" spans="1:4" x14ac:dyDescent="0.25">
      <c r="A165" t="s">
        <v>329</v>
      </c>
      <c r="B165" s="72">
        <v>42520</v>
      </c>
      <c r="C165">
        <v>31469.57</v>
      </c>
      <c r="D165">
        <v>1</v>
      </c>
    </row>
    <row r="166" spans="1:4" x14ac:dyDescent="0.25">
      <c r="A166" t="s">
        <v>330</v>
      </c>
      <c r="B166" s="72">
        <v>42038</v>
      </c>
      <c r="C166">
        <v>14969.07</v>
      </c>
      <c r="D166">
        <v>1</v>
      </c>
    </row>
    <row r="167" spans="1:4" x14ac:dyDescent="0.25">
      <c r="A167" t="s">
        <v>331</v>
      </c>
      <c r="B167" s="72">
        <v>42460</v>
      </c>
      <c r="C167">
        <v>25683.33</v>
      </c>
      <c r="D167">
        <v>1</v>
      </c>
    </row>
    <row r="168" spans="1:4" x14ac:dyDescent="0.25">
      <c r="A168" t="s">
        <v>332</v>
      </c>
      <c r="B168" s="72">
        <v>42312</v>
      </c>
      <c r="C168">
        <v>46535.96</v>
      </c>
      <c r="D168">
        <v>1</v>
      </c>
    </row>
    <row r="169" spans="1:4" x14ac:dyDescent="0.25">
      <c r="A169" t="s">
        <v>333</v>
      </c>
      <c r="B169" s="72">
        <v>42521</v>
      </c>
      <c r="C169">
        <v>12168.93</v>
      </c>
      <c r="D169">
        <v>1</v>
      </c>
    </row>
    <row r="170" spans="1:4" x14ac:dyDescent="0.25">
      <c r="A170" t="s">
        <v>334</v>
      </c>
      <c r="B170" s="72">
        <v>42117</v>
      </c>
      <c r="C170">
        <v>27409.74</v>
      </c>
      <c r="D170">
        <v>1</v>
      </c>
    </row>
    <row r="171" spans="1:4" x14ac:dyDescent="0.25">
      <c r="A171" t="s">
        <v>335</v>
      </c>
      <c r="B171" s="72">
        <v>42030</v>
      </c>
      <c r="C171">
        <v>36618.99</v>
      </c>
      <c r="D171">
        <v>1</v>
      </c>
    </row>
    <row r="172" spans="1:4" x14ac:dyDescent="0.25">
      <c r="A172" t="s">
        <v>336</v>
      </c>
      <c r="B172" s="72">
        <v>42464</v>
      </c>
      <c r="C172">
        <v>28528.71</v>
      </c>
      <c r="D172">
        <v>1</v>
      </c>
    </row>
    <row r="173" spans="1:4" x14ac:dyDescent="0.25">
      <c r="A173" t="s">
        <v>337</v>
      </c>
      <c r="B173" s="72">
        <v>42104</v>
      </c>
      <c r="C173">
        <v>15204.51</v>
      </c>
      <c r="D173">
        <v>1</v>
      </c>
    </row>
    <row r="174" spans="1:4" x14ac:dyDescent="0.25">
      <c r="A174" t="s">
        <v>338</v>
      </c>
      <c r="B174" s="72">
        <v>42521</v>
      </c>
      <c r="C174">
        <v>69210.02</v>
      </c>
      <c r="D174">
        <v>1</v>
      </c>
    </row>
    <row r="175" spans="1:4" x14ac:dyDescent="0.25">
      <c r="A175" t="s">
        <v>339</v>
      </c>
      <c r="B175" s="72">
        <v>42129</v>
      </c>
      <c r="C175">
        <v>9003.7099999999991</v>
      </c>
      <c r="D175">
        <v>1</v>
      </c>
    </row>
    <row r="176" spans="1:4" x14ac:dyDescent="0.25">
      <c r="A176" t="s">
        <v>340</v>
      </c>
      <c r="B176" s="72">
        <v>42066</v>
      </c>
      <c r="C176">
        <v>7949.83</v>
      </c>
      <c r="D176">
        <v>1</v>
      </c>
    </row>
    <row r="177" spans="1:4" x14ac:dyDescent="0.25">
      <c r="A177" t="s">
        <v>341</v>
      </c>
      <c r="B177" s="72">
        <v>42122</v>
      </c>
      <c r="C177">
        <v>15553.66</v>
      </c>
      <c r="D177">
        <v>1</v>
      </c>
    </row>
    <row r="178" spans="1:4" x14ac:dyDescent="0.25">
      <c r="A178" t="s">
        <v>342</v>
      </c>
      <c r="B178" s="72">
        <v>42117</v>
      </c>
      <c r="C178">
        <v>11507.83</v>
      </c>
      <c r="D178">
        <v>1</v>
      </c>
    </row>
    <row r="179" spans="1:4" x14ac:dyDescent="0.25">
      <c r="A179" t="s">
        <v>343</v>
      </c>
      <c r="B179" s="72">
        <v>42479</v>
      </c>
      <c r="C179">
        <v>14993.59</v>
      </c>
      <c r="D179">
        <v>1</v>
      </c>
    </row>
    <row r="180" spans="1:4" x14ac:dyDescent="0.25">
      <c r="A180" t="s">
        <v>344</v>
      </c>
      <c r="B180" s="72">
        <v>42104</v>
      </c>
      <c r="C180">
        <v>14152.32</v>
      </c>
      <c r="D180">
        <v>1</v>
      </c>
    </row>
    <row r="181" spans="1:4" x14ac:dyDescent="0.25">
      <c r="A181" t="s">
        <v>345</v>
      </c>
      <c r="B181" s="72">
        <v>42374</v>
      </c>
      <c r="C181">
        <v>13453.03</v>
      </c>
      <c r="D181">
        <v>1</v>
      </c>
    </row>
    <row r="182" spans="1:4" x14ac:dyDescent="0.25">
      <c r="A182" t="s">
        <v>346</v>
      </c>
      <c r="B182" s="72">
        <v>42303</v>
      </c>
      <c r="C182">
        <v>7915.02</v>
      </c>
      <c r="D182">
        <v>1</v>
      </c>
    </row>
    <row r="183" spans="1:4" x14ac:dyDescent="0.25">
      <c r="A183" t="s">
        <v>347</v>
      </c>
      <c r="B183" s="72">
        <v>42310</v>
      </c>
      <c r="C183">
        <v>11222.21</v>
      </c>
      <c r="D183">
        <v>1</v>
      </c>
    </row>
    <row r="184" spans="1:4" x14ac:dyDescent="0.25">
      <c r="A184" t="s">
        <v>348</v>
      </c>
      <c r="B184" s="72">
        <v>42520</v>
      </c>
      <c r="C184">
        <v>11861.15</v>
      </c>
      <c r="D184">
        <v>1</v>
      </c>
    </row>
    <row r="185" spans="1:4" x14ac:dyDescent="0.25">
      <c r="A185" t="s">
        <v>349</v>
      </c>
      <c r="B185" s="72">
        <v>42222</v>
      </c>
      <c r="C185">
        <v>28083.96</v>
      </c>
      <c r="D185">
        <v>1</v>
      </c>
    </row>
    <row r="186" spans="1:4" x14ac:dyDescent="0.25">
      <c r="A186" t="s">
        <v>350</v>
      </c>
      <c r="B186" s="72">
        <v>41947</v>
      </c>
      <c r="C186">
        <v>7127.6</v>
      </c>
      <c r="D186">
        <v>1</v>
      </c>
    </row>
    <row r="187" spans="1:4" x14ac:dyDescent="0.25">
      <c r="A187" t="s">
        <v>351</v>
      </c>
      <c r="B187" s="72">
        <v>42195</v>
      </c>
      <c r="C187">
        <v>28365.040000000001</v>
      </c>
      <c r="D187">
        <v>1</v>
      </c>
    </row>
    <row r="188" spans="1:4" x14ac:dyDescent="0.25">
      <c r="A188" t="s">
        <v>352</v>
      </c>
      <c r="B188" s="72">
        <v>41904</v>
      </c>
      <c r="C188">
        <v>5480.24</v>
      </c>
      <c r="D188">
        <v>1</v>
      </c>
    </row>
    <row r="189" spans="1:4" x14ac:dyDescent="0.25">
      <c r="A189" t="s">
        <v>353</v>
      </c>
      <c r="B189" s="72">
        <v>42054</v>
      </c>
      <c r="C189">
        <v>10874.67</v>
      </c>
      <c r="D189">
        <v>1</v>
      </c>
    </row>
    <row r="190" spans="1:4" x14ac:dyDescent="0.25">
      <c r="A190" t="s">
        <v>354</v>
      </c>
      <c r="B190" s="72">
        <v>42520</v>
      </c>
      <c r="C190">
        <v>26408.99</v>
      </c>
      <c r="D190">
        <v>1</v>
      </c>
    </row>
    <row r="191" spans="1:4" x14ac:dyDescent="0.25">
      <c r="A191" t="s">
        <v>355</v>
      </c>
      <c r="B191" s="72">
        <v>42069</v>
      </c>
      <c r="C191">
        <v>31823.85</v>
      </c>
      <c r="D191">
        <v>1</v>
      </c>
    </row>
    <row r="192" spans="1:4" x14ac:dyDescent="0.25">
      <c r="A192" t="s">
        <v>356</v>
      </c>
      <c r="B192" s="72">
        <v>42528</v>
      </c>
      <c r="C192">
        <v>32092.58</v>
      </c>
      <c r="D192">
        <v>1</v>
      </c>
    </row>
    <row r="193" spans="1:4" x14ac:dyDescent="0.25">
      <c r="A193" t="s">
        <v>357</v>
      </c>
      <c r="B193" s="72">
        <v>42122</v>
      </c>
      <c r="C193">
        <v>13908.83</v>
      </c>
      <c r="D193">
        <v>1</v>
      </c>
    </row>
    <row r="194" spans="1:4" x14ac:dyDescent="0.25">
      <c r="A194" t="s">
        <v>358</v>
      </c>
      <c r="B194" s="72">
        <v>42117</v>
      </c>
      <c r="C194">
        <v>11227.41</v>
      </c>
      <c r="D194">
        <v>1</v>
      </c>
    </row>
    <row r="195" spans="1:4" x14ac:dyDescent="0.25">
      <c r="A195" t="s">
        <v>359</v>
      </c>
      <c r="B195" s="72">
        <v>42222</v>
      </c>
      <c r="C195">
        <v>26117.47</v>
      </c>
      <c r="D195">
        <v>1</v>
      </c>
    </row>
    <row r="196" spans="1:4" x14ac:dyDescent="0.25">
      <c r="A196" t="s">
        <v>360</v>
      </c>
      <c r="B196" s="72">
        <v>41904</v>
      </c>
      <c r="C196">
        <v>6904.09</v>
      </c>
      <c r="D196">
        <v>1</v>
      </c>
    </row>
    <row r="197" spans="1:4" x14ac:dyDescent="0.25">
      <c r="A197" t="s">
        <v>361</v>
      </c>
      <c r="B197" s="72">
        <v>42528</v>
      </c>
      <c r="C197">
        <v>20097.04</v>
      </c>
      <c r="D197">
        <v>1</v>
      </c>
    </row>
    <row r="198" spans="1:4" x14ac:dyDescent="0.25">
      <c r="A198" t="s">
        <v>362</v>
      </c>
      <c r="B198" s="72">
        <v>42118</v>
      </c>
      <c r="C198">
        <v>14632.12</v>
      </c>
      <c r="D198">
        <v>1</v>
      </c>
    </row>
    <row r="199" spans="1:4" x14ac:dyDescent="0.25">
      <c r="A199" t="s">
        <v>363</v>
      </c>
      <c r="B199" s="72">
        <v>42118</v>
      </c>
      <c r="C199">
        <v>17815.8</v>
      </c>
      <c r="D199">
        <v>1</v>
      </c>
    </row>
    <row r="200" spans="1:4" x14ac:dyDescent="0.25">
      <c r="A200" t="s">
        <v>364</v>
      </c>
      <c r="B200" s="72">
        <v>41904</v>
      </c>
      <c r="C200">
        <v>6817.36</v>
      </c>
      <c r="D200">
        <v>1</v>
      </c>
    </row>
    <row r="201" spans="1:4" x14ac:dyDescent="0.25">
      <c r="A201" t="s">
        <v>365</v>
      </c>
      <c r="B201" s="72">
        <v>42528</v>
      </c>
      <c r="C201">
        <v>18335.7</v>
      </c>
      <c r="D201">
        <v>1</v>
      </c>
    </row>
    <row r="202" spans="1:4" x14ac:dyDescent="0.25">
      <c r="A202" t="s">
        <v>366</v>
      </c>
      <c r="B202" s="72">
        <v>42117</v>
      </c>
      <c r="C202">
        <v>14678.45</v>
      </c>
      <c r="D202">
        <v>1</v>
      </c>
    </row>
    <row r="203" spans="1:4" x14ac:dyDescent="0.25">
      <c r="A203" t="s">
        <v>367</v>
      </c>
      <c r="B203" s="72">
        <v>42118</v>
      </c>
      <c r="C203">
        <v>16848.27</v>
      </c>
      <c r="D203">
        <v>1</v>
      </c>
    </row>
    <row r="204" spans="1:4" x14ac:dyDescent="0.25">
      <c r="A204" t="s">
        <v>368</v>
      </c>
      <c r="B204" s="72">
        <v>42328</v>
      </c>
      <c r="C204">
        <v>35615.594782250002</v>
      </c>
      <c r="D204">
        <v>1</v>
      </c>
    </row>
    <row r="205" spans="1:4" x14ac:dyDescent="0.25">
      <c r="A205" t="s">
        <v>369</v>
      </c>
      <c r="B205" s="72">
        <v>37469</v>
      </c>
      <c r="C205">
        <v>394.88</v>
      </c>
      <c r="D205">
        <v>1</v>
      </c>
    </row>
    <row r="206" spans="1:4" x14ac:dyDescent="0.25">
      <c r="A206" t="s">
        <v>370</v>
      </c>
      <c r="B206" s="72">
        <v>37469</v>
      </c>
      <c r="C206">
        <v>394.88</v>
      </c>
      <c r="D206">
        <v>1</v>
      </c>
    </row>
    <row r="207" spans="1:4" x14ac:dyDescent="0.25">
      <c r="A207" t="s">
        <v>371</v>
      </c>
      <c r="B207" s="72">
        <v>38665</v>
      </c>
      <c r="C207">
        <v>225.62</v>
      </c>
      <c r="D207">
        <v>1</v>
      </c>
    </row>
    <row r="208" spans="1:4" x14ac:dyDescent="0.25">
      <c r="A208" t="s">
        <v>372</v>
      </c>
      <c r="B208" s="72">
        <v>38665</v>
      </c>
      <c r="C208">
        <v>225.62</v>
      </c>
      <c r="D208">
        <v>1</v>
      </c>
    </row>
    <row r="209" spans="1:4" x14ac:dyDescent="0.25">
      <c r="A209" t="s">
        <v>373</v>
      </c>
      <c r="B209" s="72">
        <v>38624</v>
      </c>
      <c r="C209">
        <v>173.45</v>
      </c>
      <c r="D209">
        <v>1</v>
      </c>
    </row>
    <row r="210" spans="1:4" x14ac:dyDescent="0.25">
      <c r="A210" t="s">
        <v>374</v>
      </c>
      <c r="B210" s="72">
        <v>38624</v>
      </c>
      <c r="C210">
        <v>173.45</v>
      </c>
      <c r="D210">
        <v>1</v>
      </c>
    </row>
    <row r="211" spans="1:4" x14ac:dyDescent="0.25">
      <c r="A211" t="s">
        <v>375</v>
      </c>
      <c r="B211" s="72">
        <v>38027</v>
      </c>
      <c r="C211">
        <v>108.65</v>
      </c>
      <c r="D211">
        <v>1</v>
      </c>
    </row>
    <row r="212" spans="1:4" x14ac:dyDescent="0.25">
      <c r="A212" t="s">
        <v>376</v>
      </c>
      <c r="B212" s="72">
        <v>37757</v>
      </c>
      <c r="C212">
        <v>125</v>
      </c>
      <c r="D212">
        <v>1</v>
      </c>
    </row>
    <row r="213" spans="1:4" x14ac:dyDescent="0.25">
      <c r="A213" t="s">
        <v>377</v>
      </c>
      <c r="B213" s="72">
        <v>38006</v>
      </c>
      <c r="C213">
        <v>106.83</v>
      </c>
      <c r="D213">
        <v>1</v>
      </c>
    </row>
    <row r="214" spans="1:4" x14ac:dyDescent="0.25">
      <c r="A214" t="s">
        <v>378</v>
      </c>
      <c r="B214" s="72">
        <v>38715</v>
      </c>
      <c r="C214">
        <v>508.88</v>
      </c>
      <c r="D214">
        <v>1</v>
      </c>
    </row>
    <row r="215" spans="1:4" x14ac:dyDescent="0.25">
      <c r="A215" t="s">
        <v>379</v>
      </c>
      <c r="B215" s="72">
        <v>38715</v>
      </c>
      <c r="C215">
        <v>510.55</v>
      </c>
      <c r="D215">
        <v>1</v>
      </c>
    </row>
    <row r="216" spans="1:4" x14ac:dyDescent="0.25">
      <c r="A216" t="s">
        <v>380</v>
      </c>
      <c r="B216" s="72">
        <v>38260</v>
      </c>
      <c r="C216">
        <v>730.16</v>
      </c>
      <c r="D216">
        <v>1</v>
      </c>
    </row>
    <row r="217" spans="1:4" x14ac:dyDescent="0.25">
      <c r="A217" t="s">
        <v>381</v>
      </c>
      <c r="B217" s="72">
        <v>38716</v>
      </c>
      <c r="C217">
        <v>250.34</v>
      </c>
      <c r="D217">
        <v>1</v>
      </c>
    </row>
    <row r="218" spans="1:4" x14ac:dyDescent="0.25">
      <c r="A218" t="s">
        <v>382</v>
      </c>
      <c r="B218" s="72">
        <v>38716</v>
      </c>
      <c r="C218">
        <v>250.34</v>
      </c>
      <c r="D218">
        <v>1</v>
      </c>
    </row>
    <row r="219" spans="1:4" x14ac:dyDescent="0.25">
      <c r="A219" t="s">
        <v>383</v>
      </c>
      <c r="B219" s="72">
        <v>38713</v>
      </c>
      <c r="C219">
        <v>185.77</v>
      </c>
      <c r="D219">
        <v>1</v>
      </c>
    </row>
    <row r="220" spans="1:4" x14ac:dyDescent="0.25">
      <c r="A220" t="s">
        <v>384</v>
      </c>
      <c r="B220" s="72">
        <v>38713</v>
      </c>
      <c r="C220">
        <v>232.72</v>
      </c>
      <c r="D220">
        <v>1</v>
      </c>
    </row>
    <row r="221" spans="1:4" x14ac:dyDescent="0.25">
      <c r="A221" t="s">
        <v>385</v>
      </c>
      <c r="B221" s="72">
        <v>38713</v>
      </c>
      <c r="C221">
        <v>137.76</v>
      </c>
      <c r="D221">
        <v>1</v>
      </c>
    </row>
    <row r="222" spans="1:4" x14ac:dyDescent="0.25">
      <c r="A222" t="s">
        <v>386</v>
      </c>
      <c r="B222" s="72">
        <v>38713</v>
      </c>
      <c r="C222">
        <v>141.75</v>
      </c>
      <c r="D222">
        <v>1</v>
      </c>
    </row>
    <row r="223" spans="1:4" x14ac:dyDescent="0.25">
      <c r="A223" t="s">
        <v>387</v>
      </c>
      <c r="B223" s="72">
        <v>38370</v>
      </c>
      <c r="C223">
        <v>242.71</v>
      </c>
      <c r="D223">
        <v>1</v>
      </c>
    </row>
    <row r="224" spans="1:4" x14ac:dyDescent="0.25">
      <c r="A224" t="s">
        <v>388</v>
      </c>
      <c r="B224" s="72">
        <v>38706</v>
      </c>
      <c r="C224">
        <v>128.63</v>
      </c>
      <c r="D224">
        <v>1</v>
      </c>
    </row>
    <row r="225" spans="1:4" x14ac:dyDescent="0.25">
      <c r="A225" t="s">
        <v>389</v>
      </c>
      <c r="B225" s="72">
        <v>38705</v>
      </c>
      <c r="C225">
        <v>217.85</v>
      </c>
      <c r="D225">
        <v>1</v>
      </c>
    </row>
    <row r="226" spans="1:4" x14ac:dyDescent="0.25">
      <c r="A226" t="s">
        <v>390</v>
      </c>
      <c r="B226" s="72">
        <v>42129</v>
      </c>
      <c r="C226">
        <v>1211.2244297899999</v>
      </c>
      <c r="D226">
        <v>1</v>
      </c>
    </row>
    <row r="227" spans="1:4" x14ac:dyDescent="0.25">
      <c r="A227" t="s">
        <v>391</v>
      </c>
      <c r="B227" s="72">
        <v>42522</v>
      </c>
      <c r="C227">
        <v>529.22225323999999</v>
      </c>
      <c r="D227">
        <v>1</v>
      </c>
    </row>
    <row r="228" spans="1:4" x14ac:dyDescent="0.25">
      <c r="A228" t="s">
        <v>392</v>
      </c>
      <c r="B228" s="72">
        <v>39329</v>
      </c>
      <c r="C228">
        <v>321.83999999999997</v>
      </c>
      <c r="D228">
        <v>1</v>
      </c>
    </row>
    <row r="229" spans="1:4" x14ac:dyDescent="0.25">
      <c r="A229" t="s">
        <v>393</v>
      </c>
      <c r="B229" s="72">
        <v>40577</v>
      </c>
      <c r="C229">
        <v>493.46</v>
      </c>
      <c r="D229">
        <v>1</v>
      </c>
    </row>
    <row r="230" spans="1:4" x14ac:dyDescent="0.25">
      <c r="A230" t="s">
        <v>394</v>
      </c>
      <c r="B230" s="72">
        <v>39618</v>
      </c>
      <c r="C230">
        <v>303</v>
      </c>
      <c r="D230">
        <v>1</v>
      </c>
    </row>
    <row r="231" spans="1:4" x14ac:dyDescent="0.25">
      <c r="A231" t="s">
        <v>395</v>
      </c>
      <c r="B231" s="72">
        <v>39394</v>
      </c>
      <c r="C231">
        <v>363.69</v>
      </c>
      <c r="D231">
        <v>1</v>
      </c>
    </row>
    <row r="232" spans="1:4" x14ac:dyDescent="0.25">
      <c r="A232" t="s">
        <v>396</v>
      </c>
      <c r="B232" s="72">
        <v>40478</v>
      </c>
      <c r="C232">
        <v>148.34</v>
      </c>
      <c r="D232">
        <v>1</v>
      </c>
    </row>
    <row r="233" spans="1:4" x14ac:dyDescent="0.25">
      <c r="A233" t="s">
        <v>397</v>
      </c>
      <c r="B233" s="72">
        <v>42541</v>
      </c>
      <c r="C233">
        <v>1042.5</v>
      </c>
      <c r="D233">
        <v>1</v>
      </c>
    </row>
    <row r="234" spans="1:4" x14ac:dyDescent="0.25">
      <c r="A234" t="s">
        <v>398</v>
      </c>
      <c r="B234" s="72">
        <v>42227</v>
      </c>
      <c r="C234">
        <v>4757.8587041199999</v>
      </c>
      <c r="D234">
        <v>1</v>
      </c>
    </row>
    <row r="235" spans="1:4" x14ac:dyDescent="0.25">
      <c r="A235" t="s">
        <v>399</v>
      </c>
      <c r="B235" s="72">
        <v>42117</v>
      </c>
      <c r="C235">
        <v>143.21094002000001</v>
      </c>
      <c r="D235">
        <v>1</v>
      </c>
    </row>
    <row r="236" spans="1:4" x14ac:dyDescent="0.25">
      <c r="A236" t="s">
        <v>400</v>
      </c>
      <c r="B236" s="72">
        <v>39618</v>
      </c>
      <c r="C236">
        <v>562.29</v>
      </c>
      <c r="D236">
        <v>1</v>
      </c>
    </row>
    <row r="237" spans="1:4" x14ac:dyDescent="0.25">
      <c r="A237" t="s">
        <v>401</v>
      </c>
      <c r="B237" s="72">
        <v>39394</v>
      </c>
      <c r="C237">
        <v>363.69</v>
      </c>
      <c r="D237">
        <v>1</v>
      </c>
    </row>
    <row r="238" spans="1:4" x14ac:dyDescent="0.25">
      <c r="A238" t="s">
        <v>402</v>
      </c>
      <c r="B238" s="72">
        <v>42227</v>
      </c>
      <c r="C238">
        <v>4215.8333879900001</v>
      </c>
      <c r="D238">
        <v>1</v>
      </c>
    </row>
    <row r="239" spans="1:4" x14ac:dyDescent="0.25">
      <c r="A239" t="s">
        <v>403</v>
      </c>
      <c r="B239" s="72">
        <v>41277</v>
      </c>
      <c r="C239">
        <v>2807.39</v>
      </c>
      <c r="D239">
        <v>1</v>
      </c>
    </row>
    <row r="240" spans="1:4" x14ac:dyDescent="0.25">
      <c r="A240" t="s">
        <v>404</v>
      </c>
      <c r="B240" s="72">
        <v>41283</v>
      </c>
      <c r="C240">
        <v>2316.58</v>
      </c>
      <c r="D240">
        <v>1</v>
      </c>
    </row>
    <row r="241" spans="1:4" x14ac:dyDescent="0.25">
      <c r="A241" t="s">
        <v>405</v>
      </c>
      <c r="B241" s="72">
        <v>42117</v>
      </c>
      <c r="C241">
        <v>126.70832993</v>
      </c>
      <c r="D241">
        <v>1</v>
      </c>
    </row>
    <row r="242" spans="1:4" x14ac:dyDescent="0.25">
      <c r="A242" t="s">
        <v>406</v>
      </c>
      <c r="B242" s="72">
        <v>41281</v>
      </c>
      <c r="C242">
        <v>3365.22</v>
      </c>
      <c r="D242">
        <v>1</v>
      </c>
    </row>
    <row r="243" spans="1:4" x14ac:dyDescent="0.25">
      <c r="A243" t="s">
        <v>407</v>
      </c>
      <c r="B243" s="72">
        <v>42110</v>
      </c>
      <c r="C243">
        <v>522.89537319999999</v>
      </c>
      <c r="D243">
        <v>1</v>
      </c>
    </row>
    <row r="244" spans="1:4" x14ac:dyDescent="0.25">
      <c r="A244" t="s">
        <v>408</v>
      </c>
      <c r="B244" s="72">
        <v>42117</v>
      </c>
      <c r="C244">
        <v>650.14363865999997</v>
      </c>
      <c r="D244">
        <v>1</v>
      </c>
    </row>
    <row r="245" spans="1:4" x14ac:dyDescent="0.25">
      <c r="A245" t="s">
        <v>409</v>
      </c>
      <c r="B245" s="72">
        <v>42479</v>
      </c>
      <c r="C245">
        <v>517.55154836999998</v>
      </c>
      <c r="D245">
        <v>1</v>
      </c>
    </row>
    <row r="246" spans="1:4" x14ac:dyDescent="0.25">
      <c r="A246" t="s">
        <v>410</v>
      </c>
      <c r="B246" s="72">
        <v>42110</v>
      </c>
      <c r="C246">
        <v>419.85620591000003</v>
      </c>
      <c r="D246">
        <v>1</v>
      </c>
    </row>
    <row r="247" spans="1:4" x14ac:dyDescent="0.25">
      <c r="A247" t="s">
        <v>411</v>
      </c>
      <c r="B247" s="72">
        <v>41444</v>
      </c>
      <c r="C247">
        <v>1386.8</v>
      </c>
      <c r="D247">
        <v>1</v>
      </c>
    </row>
    <row r="248" spans="1:4" x14ac:dyDescent="0.25">
      <c r="A248" t="s">
        <v>412</v>
      </c>
      <c r="B248" s="72">
        <v>42030</v>
      </c>
      <c r="C248">
        <v>227.86509369000001</v>
      </c>
      <c r="D248">
        <v>1</v>
      </c>
    </row>
    <row r="249" spans="1:4" x14ac:dyDescent="0.25">
      <c r="A249" t="s">
        <v>413</v>
      </c>
      <c r="B249" s="72">
        <v>39604</v>
      </c>
      <c r="C249">
        <v>233.37</v>
      </c>
      <c r="D249">
        <v>1</v>
      </c>
    </row>
    <row r="250" spans="1:4" x14ac:dyDescent="0.25">
      <c r="A250" t="s">
        <v>414</v>
      </c>
      <c r="B250" s="72">
        <v>42339</v>
      </c>
      <c r="C250">
        <v>487.53221783999999</v>
      </c>
      <c r="D250">
        <v>1</v>
      </c>
    </row>
    <row r="251" spans="1:4" x14ac:dyDescent="0.25">
      <c r="A251" t="s">
        <v>415</v>
      </c>
      <c r="B251" s="72">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2023-04-13T14:10:11Z</cp:lastPrinted>
  <dcterms:created xsi:type="dcterms:W3CDTF">2009-10-22T12:59:48Z</dcterms:created>
  <dcterms:modified xsi:type="dcterms:W3CDTF">2023-04-13T15:12:04Z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