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570" yWindow="-135" windowWidth="19440" windowHeight="11055"/>
  </bookViews>
  <sheets>
    <sheet name="Sheet1" sheetId="1" r:id="rId1"/>
  </sheets>
  <definedNames>
    <definedName name="_xlnm.Print_Area" localSheetId="0">Sheet1!$A$1:$G$189</definedName>
  </definedNames>
  <calcPr calcId="145621"/>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<sst xmlns="http://schemas.openxmlformats.org/spreadsheetml/2006/main" count="265" uniqueCount="100">
  <si>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</si>
  <si>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</si>
  <si>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</si>
  <si>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</si>
  <si>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</si>
  <si>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</si>
  <si>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</si>
  <si>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</si>
  <si>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</si>
  <si>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</si>
  <si>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</si>
  <si>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</si>
  <si>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</si>
  <si>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</si>
  <si>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</si>
  <si>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</si>
  <si>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</si>
  <si>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</si>
  <si>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</si>
  <si>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</si>
  <si>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</si>
  <si>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</si>
  <si>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</si>
  <si>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</si>
  <si>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</si>
  <si>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</si>
  <si>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</si>
  <si>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</si>
  <si>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</si>
  <si>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</si>
  <si>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</si>
  <si>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</si>
  <si>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</si>
  <si>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</si>
  <si>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</si>
  <si>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</si>
  <si>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</si>
  <si>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</si>
  <si>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</si>
  <si>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</si>
  <si>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</si>
  <si>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</si>
  <si>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</si>
  <si>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</si>
  <si>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</si>
  <si>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</si>
  <si>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</si>
  <si>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</si>
  <si>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</si>
  <si>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</si>
  <si>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</si>
  <si>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</si>
  <si>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</si>
  <si>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</si>
  <si>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</si>
  <si>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</si>
  <si>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</si>
  <si>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</si>
  <si>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</si>
  <si>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</si>
  <si>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</si>
  <si>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</si>
  <si>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</si>
  <si>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</si>
  <si>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</si>
  <si>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</si>
  <si>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</si>
  <si>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</si>
  <si>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</si>
  <si>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</si>
  <si>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</si>
  <si>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</si>
  <si>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</si>
  <si>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</si>
  <si>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</si>
  <si>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</si>
  <si>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</si>
  <si>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</si>
  <si>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</si>
  <si>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</si>
  <si>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</si>
  <si>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</si>
  <si>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</si>
  <si>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</si>
  <si>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</si>
  <si>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</si>
  <si>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</si>
  <si>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</si>
  <si>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</si>
  <si>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</si>
  <si>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</si>
  <si>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</si>
  <si>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</si>
  <si>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</si>
  <si>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</si>
  <si>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</si>
  <si>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</si>
  <si>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19 March 2021</t>
  </si>
  <si>
    <t>19.03.2021</t>
  </si>
  <si>
    <t>13.03.2020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</si>
</sst>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1">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2021</v>
      </c>
      <c r="F10" s="125">
        <v>2020</v>
      </c>
      <c r="G10" s="29" t="s">
        <v>7</v>
      </c>
    </row>
    <row r="11" spans="1:7" s="16" customFormat="1" ht="12" x14ac:dyDescent="0.2">
      <c r="A11" s="64" t="s">
        <v>8</v>
      </c>
      <c r="B11" s="67">
        <v>1745813</v>
      </c>
      <c r="C11" s="67">
        <v>3275462</v>
      </c>
      <c r="D11" s="98">
        <f>IFERROR(((B11/C11)-1)*100,IF(B11+C11&lt;&gt;0,100,0))</f>
        <v>-46.700251750745394</v>
      </c>
      <c r="E11" s="67">
        <v>18733925</v>
      </c>
      <c r="F11" s="67">
        <v>18456683</v>
      </c>
      <c r="G11" s="98">
        <f>IFERROR(((E11/F11)-1)*100,IF(E11+F11&lt;&gt;0,100,0))</f>
        <v>1.5021225644933134</v>
      </c>
    </row>
    <row r="12" spans="1:7" s="16" customFormat="1" ht="12" x14ac:dyDescent="0.2">
      <c r="A12" s="64" t="s">
        <v>9</v>
      </c>
      <c r="B12" s="67">
        <v>3698483.0890000002</v>
      </c>
      <c r="C12" s="67">
        <v>2997931.898</v>
      </c>
      <c r="D12" s="98">
        <f>IFERROR(((B12/C12)-1)*100,IF(B12+C12&lt;&gt;0,100,0))</f>
        <v>23.367815375237733</v>
      </c>
      <c r="E12" s="67">
        <v>33050291.350000001</v>
      </c>
      <c r="F12" s="67">
        <v>19503989.938000001</v>
      </c>
      <c r="G12" s="98">
        <f>IFERROR(((E12/F12)-1)*100,IF(E12+F12&lt;&gt;0,100,0))</f>
        <v>69.454001232883527</v>
      </c>
    </row>
    <row r="13" spans="1:7" s="16" customFormat="1" ht="12" x14ac:dyDescent="0.2">
      <c r="A13" s="64" t="s">
        <v>10</v>
      </c>
      <c r="B13" s="67">
        <v>168524991.07110101</v>
      </c>
      <c r="C13" s="67">
        <v>181036167.50865099</v>
      </c>
      <c r="D13" s="98">
        <f>IFERROR(((B13/C13)-1)*100,IF(B13+C13&lt;&gt;0,100,0))</f>
        <v>-6.9108712417656148</v>
      </c>
      <c r="E13" s="67">
        <v>1328561154.9586999</v>
      </c>
      <c r="F13" s="67">
        <v>1142540121.8390999</v>
      </c>
      <c r="G13" s="98">
        <f>IFERROR(((E13/F13)-1)*100,IF(E13+F13&lt;&gt;0,100,0))</f>
        <v>16.281356738717378</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260</v>
      </c>
      <c r="C16" s="67">
        <v>413</v>
      </c>
      <c r="D16" s="98">
        <f>IFERROR(((B16/C16)-1)*100,IF(B16+C16&lt;&gt;0,100,0))</f>
        <v>-37.046004842615012</v>
      </c>
      <c r="E16" s="67">
        <v>3709</v>
      </c>
      <c r="F16" s="67">
        <v>3305</v>
      </c>
      <c r="G16" s="98">
        <f>IFERROR(((E16/F16)-1)*100,IF(E16+F16&lt;&gt;0,100,0))</f>
        <v>12.223903177004548</v>
      </c>
    </row>
    <row r="17" spans="1:7" s="16" customFormat="1" ht="12" x14ac:dyDescent="0.2">
      <c r="A17" s="64" t="s">
        <v>9</v>
      </c>
      <c r="B17" s="67">
        <v>227130.70699999999</v>
      </c>
      <c r="C17" s="67">
        <v>322554.484</v>
      </c>
      <c r="D17" s="98">
        <f>IFERROR(((B17/C17)-1)*100,IF(B17+C17&lt;&gt;0,100,0))</f>
        <v>-29.583770101921758</v>
      </c>
      <c r="E17" s="67">
        <v>3401183.3119999999</v>
      </c>
      <c r="F17" s="67">
        <v>1922585.047</v>
      </c>
      <c r="G17" s="98">
        <f>IFERROR(((E17/F17)-1)*100,IF(E17+F17&lt;&gt;0,100,0))</f>
        <v>76.906780654889801</v>
      </c>
    </row>
    <row r="18" spans="1:7" s="16" customFormat="1" ht="12" x14ac:dyDescent="0.2">
      <c r="A18" s="64" t="s">
        <v>10</v>
      </c>
      <c r="B18" s="67">
        <v>6454350.5952319</v>
      </c>
      <c r="C18" s="67">
        <v>8416717.5370864794</v>
      </c>
      <c r="D18" s="98">
        <f>IFERROR(((B18/C18)-1)*100,IF(B18+C18&lt;&gt;0,100,0))</f>
        <v>-23.315109877548178</v>
      </c>
      <c r="E18" s="67">
        <v>88007908.334990799</v>
      </c>
      <c r="F18" s="67">
        <v>70930726.629980594</v>
      </c>
      <c r="G18" s="98">
        <f>IFERROR(((E18/F18)-1)*100,IF(E18+F18&lt;&gt;0,100,0))</f>
        <v>24.075858963204411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2021</v>
      </c>
      <c r="F23" s="125">
        <v>2020</v>
      </c>
      <c r="G23" s="29" t="s">
        <v>13</v>
      </c>
    </row>
    <row r="24" spans="1:7" s="16" customFormat="1" ht="12" x14ac:dyDescent="0.2">
      <c r="A24" s="64" t="s">
        <v>14</v>
      </c>
      <c r="B24" s="66">
        <v>25631538.18121</v>
      </c>
      <c r="C24" s="66">
        <v>25584804.894680001</v>
      </c>
      <c r="D24" s="65">
        <f>B24-C24</f>
        <v>46733.286529999226</v>
      </c>
      <c r="E24" s="67">
        <v>252728246.08109</v>
      </c>
      <c r="F24" s="67">
        <v>186401507.07484001</v>
      </c>
      <c r="G24" s="65">
        <f>E24-F24</f>
        <v>66326739.006249994</v>
      </c>
    </row>
    <row r="25" spans="1:7" s="16" customFormat="1" ht="12" x14ac:dyDescent="0.2">
      <c r="A25" s="68" t="s">
        <v>15</v>
      </c>
      <c r="B25" s="66">
        <v>24452519.158270001</v>
      </c>
      <c r="C25" s="66">
        <v>30752529.62596</v>
      </c>
      <c r="D25" s="65">
        <f>B25-C25</f>
        <v>-6300010.4676899984</v>
      </c>
      <c r="E25" s="67">
        <v>260943682.47938001</v>
      </c>
      <c r="F25" s="67">
        <v>206595295.97498</v>
      </c>
      <c r="G25" s="65">
        <f>E25-F25</f>
        <v>54348386.504400015</v>
      </c>
    </row>
    <row r="26" spans="1:7" s="28" customFormat="1" ht="12" x14ac:dyDescent="0.2">
      <c r="A26" s="69" t="s">
        <v>16</v>
      </c>
      <c r="B26" s="70">
        <f>B24-B25</f>
        <v>1179019.0229399987</v>
      </c>
      <c r="C26" s="70">
        <f>C24-C25</f>
        <v>-5167724.731279999</v>
      </c>
      <c r="D26" s="70"/>
      <c r="E26" s="70">
        <f>E24-E25</f>
        <v>-8215436.3982900083</v>
      </c>
      <c r="F26" s="70">
        <f>F24-F25</f>
        <v>-20193788.900139987</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65911.266099050001</v>
      </c>
      <c r="C33" s="126">
        <v>44177.629890210002</v>
      </c>
      <c r="D33" s="98">
        <f t="shared" ref="D33:D42" si="0">IFERROR(((B33/C33)-1)*100,IF(B33+C33&lt;&gt;0,100,0))</f>
        <v>49.1960212959643</v>
      </c>
      <c r="E33" s="64"/>
      <c r="F33" s="126">
        <v>68209.86</v>
      </c>
      <c r="G33" s="126">
        <v>65609.58</v>
      </c>
    </row>
    <row r="34" spans="1:7" s="16" customFormat="1" ht="12" x14ac:dyDescent="0.2">
      <c r="A34" s="64" t="s">
        <v>23</v>
      </c>
      <c r="B34" s="126">
        <v>69070.31518197</v>
      </c>
      <c r="C34" s="126">
        <v>57954.698665830001</v>
      </c>
      <c r="D34" s="98">
        <f t="shared" si="0"/>
        <v>19.17983661727456</v>
      </c>
      <c r="E34" s="64"/>
      <c r="F34" s="126">
        <v>71829.919999999998</v>
      </c>
      <c r="G34" s="126">
        <v>69070.320000000007</v>
      </c>
    </row>
    <row r="35" spans="1:7" s="16" customFormat="1" ht="12" x14ac:dyDescent="0.2">
      <c r="A35" s="64" t="s">
        <v>24</v>
      </c>
      <c r="B35" s="126">
        <v>52988.559519889997</v>
      </c>
      <c r="C35" s="126">
        <v>35359.077863129998</v>
      </c>
      <c r="D35" s="98">
        <f t="shared" si="0"/>
        <v>49.858431616913855</v>
      </c>
      <c r="E35" s="64"/>
      <c r="F35" s="126">
        <v>53965.41</v>
      </c>
      <c r="G35" s="126">
        <v>52486.06</v>
      </c>
    </row>
    <row r="36" spans="1:7" s="16" customFormat="1" ht="12" x14ac:dyDescent="0.2">
      <c r="A36" s="64" t="s">
        <v>25</v>
      </c>
      <c r="B36" s="126">
        <v>60313.398343510002</v>
      </c>
      <c r="C36" s="126">
        <v>39476.087208869998</v>
      </c>
      <c r="D36" s="98">
        <f t="shared" si="0"/>
        <v>52.78464155879665</v>
      </c>
      <c r="E36" s="64"/>
      <c r="F36" s="126">
        <v>62590.5</v>
      </c>
      <c r="G36" s="126">
        <v>59984.71</v>
      </c>
    </row>
    <row r="37" spans="1:7" s="16" customFormat="1" ht="12" x14ac:dyDescent="0.2">
      <c r="A37" s="64" t="s">
        <v>79</v>
      </c>
      <c r="B37" s="126">
        <v>66192.753084719996</v>
      </c>
      <c r="C37" s="126">
        <v>32347.414792830001</v>
      </c>
      <c r="D37" s="98">
        <f t="shared" si="0"/>
        <v>104.6307363622518</v>
      </c>
      <c r="E37" s="64"/>
      <c r="F37" s="126">
        <v>70466.539999999994</v>
      </c>
      <c r="G37" s="126">
        <v>65759.5</v>
      </c>
    </row>
    <row r="38" spans="1:7" s="16" customFormat="1" ht="12" x14ac:dyDescent="0.2">
      <c r="A38" s="64" t="s">
        <v>26</v>
      </c>
      <c r="B38" s="126">
        <v>86583.397815930002</v>
      </c>
      <c r="C38" s="126">
        <v>60016.529503010002</v>
      </c>
      <c r="D38" s="98">
        <f t="shared" si="0"/>
        <v>44.265918960854947</v>
      </c>
      <c r="E38" s="64"/>
      <c r="F38" s="126">
        <v>87821.98</v>
      </c>
      <c r="G38" s="126">
        <v>85938.67</v>
      </c>
    </row>
    <row r="39" spans="1:7" s="16" customFormat="1" ht="12" x14ac:dyDescent="0.2">
      <c r="A39" s="64" t="s">
        <v>27</v>
      </c>
      <c r="B39" s="126">
        <v>12117.303426140001</v>
      </c>
      <c r="C39" s="126">
        <v>12079.29197113</v>
      </c>
      <c r="D39" s="98">
        <f t="shared" si="0"/>
        <v>0.31468280674769034</v>
      </c>
      <c r="E39" s="64"/>
      <c r="F39" s="126">
        <v>12992.77</v>
      </c>
      <c r="G39" s="126">
        <v>12098.51</v>
      </c>
    </row>
    <row r="40" spans="1:7" s="16" customFormat="1" ht="12" x14ac:dyDescent="0.2">
      <c r="A40" s="64" t="s">
        <v>28</v>
      </c>
      <c r="B40" s="126">
        <v>82053.336556099996</v>
      </c>
      <c r="C40" s="126">
        <v>61849.579691159997</v>
      </c>
      <c r="D40" s="98">
        <f t="shared" si="0"/>
        <v>32.665956609285843</v>
      </c>
      <c r="E40" s="64"/>
      <c r="F40" s="126">
        <v>84181.69</v>
      </c>
      <c r="G40" s="126">
        <v>81641.8</v>
      </c>
    </row>
    <row r="41" spans="1:7" s="16" customFormat="1" ht="12" x14ac:dyDescent="0.2">
      <c r="A41" s="64" t="s">
        <v>29</v>
      </c>
      <c r="B41" s="126">
        <v>3732.9823051899998</v>
      </c>
      <c r="C41" s="126">
        <v>2560.3191061000002</v>
      </c>
      <c r="D41" s="98">
        <f t="shared" si="0"/>
        <v>45.801447026509749</v>
      </c>
      <c r="E41" s="64"/>
      <c r="F41" s="126">
        <v>3843.47</v>
      </c>
      <c r="G41" s="126">
        <v>3640.46</v>
      </c>
    </row>
    <row r="42" spans="1:7" s="16" customFormat="1" ht="12" x14ac:dyDescent="0.2">
      <c r="A42" s="64" t="s">
        <v>78</v>
      </c>
      <c r="B42" s="126">
        <v>1119.2989860600001</v>
      </c>
      <c r="C42" s="126">
        <v>829.17130752000003</v>
      </c>
      <c r="D42" s="98">
        <f t="shared" si="0"/>
        <v>34.990076948966539</v>
      </c>
      <c r="E42" s="64"/>
      <c r="F42" s="126">
        <v>1137.6199999999999</v>
      </c>
      <c r="G42" s="126">
        <v>1073.9000000000001</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19084.997421173601</v>
      </c>
      <c r="D48" s="72"/>
      <c r="E48" s="127">
        <v>13880.803486896701</v>
      </c>
      <c r="F48" s="72"/>
      <c r="G48" s="98">
        <f>IFERROR(((C48/E48)-1)*100,IF(C48+E48&lt;&gt;0,100,0))</f>
        <v>37.4920222679443</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5962</v>
      </c>
      <c r="D54" s="75"/>
      <c r="E54" s="128">
        <v>1080163</v>
      </c>
      <c r="F54" s="128">
        <v>128934791.145</v>
      </c>
      <c r="G54" s="128">
        <v>10164679.199999999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2021</v>
      </c>
      <c r="F67" s="125">
        <v>2020</v>
      </c>
      <c r="G67" s="50" t="s">
        <v>7</v>
      </c>
    </row>
    <row r="68" spans="1:7" s="16" customFormat="1" ht="12" x14ac:dyDescent="0.2">
      <c r="A68" s="77" t="s">
        <v>53</v>
      </c>
      <c r="B68" s="67">
        <v>6905</v>
      </c>
      <c r="C68" s="66">
        <v>10248</v>
      </c>
      <c r="D68" s="98">
        <f>IFERROR(((B68/C68)-1)*100,IF(B68+C68&lt;&gt;0,100,0))</f>
        <v>-32.620999219359867</v>
      </c>
      <c r="E68" s="66">
        <v>81677</v>
      </c>
      <c r="F68" s="66">
        <v>68112</v>
      </c>
      <c r="G68" s="98">
        <f>IFERROR(((E68/F68)-1)*100,IF(E68+F68&lt;&gt;0,100,0))</f>
        <v>19.915727037820051</v>
      </c>
    </row>
    <row r="69" spans="1:7" s="16" customFormat="1" ht="12" x14ac:dyDescent="0.2">
      <c r="A69" s="79" t="s">
        <v>54</v>
      </c>
      <c r="B69" s="67">
        <v>170732340.611</v>
      </c>
      <c r="C69" s="66">
        <v>366056389.708</v>
      </c>
      <c r="D69" s="98">
        <f>IFERROR(((B69/C69)-1)*100,IF(B69+C69&lt;&gt;0,100,0))</f>
        <v>-53.359005494428956</v>
      </c>
      <c r="E69" s="66">
        <v>2579833727.7820001</v>
      </c>
      <c r="F69" s="66">
        <v>2667866019.553</v>
      </c>
      <c r="G69" s="98">
        <f>IFERROR(((E69/F69)-1)*100,IF(E69+F69&lt;&gt;0,100,0))</f>
        <v>-3.2997268650601042</v>
      </c>
    </row>
    <row r="70" spans="1:7" s="62" customFormat="1" ht="12" x14ac:dyDescent="0.2">
      <c r="A70" s="79" t="s">
        <v>55</v>
      </c>
      <c r="B70" s="67">
        <v>167626036.20288</v>
      </c>
      <c r="C70" s="66">
        <v>356964407.84847999</v>
      </c>
      <c r="D70" s="98">
        <f>IFERROR(((B70/C70)-1)*100,IF(B70+C70&lt;&gt;0,100,0))</f>
        <v>-53.041246545220865</v>
      </c>
      <c r="E70" s="66">
        <v>2543532319.0441999</v>
      </c>
      <c r="F70" s="66">
        <v>2657891383.6101499</v>
      </c>
      <c r="G70" s="98">
        <f>IFERROR(((E70/F70)-1)*100,IF(E70+F70&lt;&gt;0,100,0))</f>
        <v>-4.3026236990399092</v>
      </c>
    </row>
    <row r="71" spans="1:7" s="16" customFormat="1" ht="12" x14ac:dyDescent="0.2">
      <c r="A71" s="79" t="s">
        <v>94</v>
      </c>
      <c r="B71" s="98">
        <f>IFERROR(B69/B68/1000,)</f>
        <v>24.725900160897901</v>
      </c>
      <c r="C71" s="98">
        <f>IFERROR(C69/C68/1000,)</f>
        <v>35.719788222872751</v>
      </c>
      <c r="D71" s="98">
        <f>IFERROR(((B71/C71)-1)*100,IF(B71+C71&lt;&gt;0,100,0))</f>
        <v>-30.77814457739434</v>
      </c>
      <c r="E71" s="98">
        <f>IFERROR(E69/E68/1000,)</f>
        <v>31.585804177210228</v>
      </c>
      <c r="F71" s="98">
        <f>IFERROR(F69/F68/1000,)</f>
        <v>39.168810482044279</v>
      </c>
      <c r="G71" s="98">
        <f>IFERROR(((E71/F71)-1)*100,IF(E71+F71&lt;&gt;0,100,0))</f>
        <v>-19.359807488435841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2675</v>
      </c>
      <c r="C74" s="66">
        <v>4095</v>
      </c>
      <c r="D74" s="98">
        <f>IFERROR(((B74/C74)-1)*100,IF(B74+C74&lt;&gt;0,100,0))</f>
        <v>-34.676434676434674</v>
      </c>
      <c r="E74" s="66">
        <v>30546</v>
      </c>
      <c r="F74" s="66">
        <v>38757</v>
      </c>
      <c r="G74" s="98">
        <f>IFERROR(((E74/F74)-1)*100,IF(E74+F74&lt;&gt;0,100,0))</f>
        <v>-21.185850298010678</v>
      </c>
    </row>
    <row r="75" spans="1:7" s="16" customFormat="1" ht="12" x14ac:dyDescent="0.2">
      <c r="A75" s="79" t="s">
        <v>54</v>
      </c>
      <c r="B75" s="67">
        <v>464878295.59600002</v>
      </c>
      <c r="C75" s="66">
        <v>509731557.25199997</v>
      </c>
      <c r="D75" s="98">
        <f>IFERROR(((B75/C75)-1)*100,IF(B75+C75&lt;&gt;0,100,0))</f>
        <v>-8.7993888190496143</v>
      </c>
      <c r="E75" s="66">
        <v>4702545954.3269997</v>
      </c>
      <c r="F75" s="66">
        <v>5448573893.9370003</v>
      </c>
      <c r="G75" s="98">
        <f>IFERROR(((E75/F75)-1)*100,IF(E75+F75&lt;&gt;0,100,0))</f>
        <v>-13.692168889186885</v>
      </c>
    </row>
    <row r="76" spans="1:7" s="16" customFormat="1" ht="12" x14ac:dyDescent="0.2">
      <c r="A76" s="79" t="s">
        <v>55</v>
      </c>
      <c r="B76" s="67">
        <v>444965262.43461001</v>
      </c>
      <c r="C76" s="66">
        <v>518501653.99492002</v>
      </c>
      <c r="D76" s="98">
        <f>IFERROR(((B76/C76)-1)*100,IF(B76+C76&lt;&gt;0,100,0))</f>
        <v>-14.182479649530777</v>
      </c>
      <c r="E76" s="66">
        <v>4581822568.7841396</v>
      </c>
      <c r="F76" s="66">
        <v>5579096515.7684498</v>
      </c>
      <c r="G76" s="98">
        <f>IFERROR(((E76/F76)-1)*100,IF(E76+F76&lt;&gt;0,100,0))</f>
        <v>-17.875187212941558</v>
      </c>
    </row>
    <row r="77" spans="1:7" s="16" customFormat="1" ht="12" x14ac:dyDescent="0.2">
      <c r="A77" s="79" t="s">
        <v>94</v>
      </c>
      <c r="B77" s="98">
        <f>IFERROR(B75/B74/1000,)</f>
        <v>173.78627872747663</v>
      </c>
      <c r="C77" s="98">
        <f>IFERROR(C75/C74/1000,)</f>
        <v>124.47657075750915</v>
      </c>
      <c r="D77" s="98">
        <f>IFERROR(((B77/C77)-1)*100,IF(B77+C77&lt;&gt;0,100,0))</f>
        <v>39.61364590130534</v>
      </c>
      <c r="E77" s="98">
        <f>IFERROR(E75/E74/1000,)</f>
        <v>153.94964821341583</v>
      </c>
      <c r="F77" s="98">
        <f>IFERROR(F75/F74/1000,)</f>
        <v>140.58296292120133</v>
      </c>
      <c r="G77" s="98">
        <f>IFERROR(((E77/F77)-1)*100,IF(E77+F77&lt;&gt;0,100,0))</f>
        <v>9.5080406718321306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123</v>
      </c>
      <c r="C80" s="66">
        <v>393</v>
      </c>
      <c r="D80" s="98">
        <f>IFERROR(((B80/C80)-1)*100,IF(B80+C80&lt;&gt;0,100,0))</f>
        <v>-68.702290076335885</v>
      </c>
      <c r="E80" s="66">
        <v>2341</v>
      </c>
      <c r="F80" s="66">
        <v>2292</v>
      </c>
      <c r="G80" s="98">
        <f>IFERROR(((E80/F80)-1)*100,IF(E80+F80&lt;&gt;0,100,0))</f>
        <v>2.1378708551483383</v>
      </c>
    </row>
    <row r="81" spans="1:7" s="16" customFormat="1" ht="12" x14ac:dyDescent="0.2">
      <c r="A81" s="79" t="s">
        <v>54</v>
      </c>
      <c r="B81" s="67">
        <v>11852952.24</v>
      </c>
      <c r="C81" s="66">
        <v>29054697.221999999</v>
      </c>
      <c r="D81" s="98">
        <f>IFERROR(((B81/C81)-1)*100,IF(B81+C81&lt;&gt;0,100,0))</f>
        <v>-59.204695373576179</v>
      </c>
      <c r="E81" s="66">
        <v>180648351.266</v>
      </c>
      <c r="F81" s="66">
        <v>193380434.567</v>
      </c>
      <c r="G81" s="98">
        <f>IFERROR(((E81/F81)-1)*100,IF(E81+F81&lt;&gt;0,100,0))</f>
        <v>-6.5839562981169886</v>
      </c>
    </row>
    <row r="82" spans="1:7" s="16" customFormat="1" ht="12" x14ac:dyDescent="0.2">
      <c r="A82" s="79" t="s">
        <v>55</v>
      </c>
      <c r="B82" s="67">
        <v>6680777.5399502004</v>
      </c>
      <c r="C82" s="66">
        <v>9221595.8039200399</v>
      </c>
      <c r="D82" s="98">
        <f>IFERROR(((B82/C82)-1)*100,IF(B82+C82&lt;&gt;0,100,0))</f>
        <v>-27.552912944739504</v>
      </c>
      <c r="E82" s="66">
        <v>67306075.250900403</v>
      </c>
      <c r="F82" s="66">
        <v>54138223.3033076</v>
      </c>
      <c r="G82" s="98">
        <f>IFERROR(((E82/F82)-1)*100,IF(E82+F82&lt;&gt;0,100,0))</f>
        <v>24.322652544063651</v>
      </c>
    </row>
    <row r="83" spans="1:7" s="32" customFormat="1" x14ac:dyDescent="0.2">
      <c r="A83" s="79" t="s">
        <v>94</v>
      </c>
      <c r="B83" s="98">
        <f>IFERROR(B81/B80/1000,)</f>
        <v>96.365465365853652</v>
      </c>
      <c r="C83" s="98">
        <f>IFERROR(C81/C80/1000,)</f>
        <v>73.930527282442753</v>
      </c>
      <c r="D83" s="98">
        <f>IFERROR(((B83/C83)-1)*100,IF(B83+C83&lt;&gt;0,100,0))</f>
        <v>30.34597331857367</v>
      </c>
      <c r="E83" s="98">
        <f>IFERROR(E81/E80/1000,)</f>
        <v>77.167172689448961</v>
      </c>
      <c r="F83" s="98">
        <f>IFERROR(F81/F80/1000,)</f>
        <v>84.371917350349051</v>
      </c>
      <c r="G83" s="98">
        <f>IFERROR(((E83/F83)-1)*100,IF(E83+F83&lt;&gt;0,100,0))</f>
        <v>-8.5392686182332973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9703</v>
      </c>
      <c r="C86" s="64">
        <f>C68+C74+C80</f>
        <v>14736</v>
      </c>
      <c r="D86" s="98">
        <f>IFERROR(((B86/C86)-1)*100,IF(B86+C86&lt;&gt;0,100,0))</f>
        <v>-34.154451682953315</v>
      </c>
      <c r="E86" s="64">
        <f>E68+E74+E80</f>
        <v>114564</v>
      </c>
      <c r="F86" s="64">
        <f>F68+F74+F80</f>
        <v>109161</v>
      </c>
      <c r="G86" s="98">
        <f>IFERROR(((E86/F86)-1)*100,IF(E86+F86&lt;&gt;0,100,0))</f>
        <v>4.9495699013383909</v>
      </c>
    </row>
    <row r="87" spans="1:7" s="62" customFormat="1" ht="12" x14ac:dyDescent="0.2">
      <c r="A87" s="79" t="s">
        <v>54</v>
      </c>
      <c r="B87" s="64">
        <f t="shared" ref="B87:C87" si="1">B69+B75+B81</f>
        <v>647463588.44700003</v>
      </c>
      <c r="C87" s="64">
        <f t="shared" si="1"/>
        <v>904842644.18200004</v>
      </c>
      <c r="D87" s="98">
        <f>IFERROR(((B87/C87)-1)*100,IF(B87+C87&lt;&gt;0,100,0))</f>
        <v>-28.44462044200813</v>
      </c>
      <c r="E87" s="64">
        <f t="shared" ref="E87:F87" si="2">E69+E75+E81</f>
        <v>7463028033.374999</v>
      </c>
      <c r="F87" s="64">
        <f t="shared" si="2"/>
        <v>8309820348.0570002</v>
      </c>
      <c r="G87" s="98">
        <f>IFERROR(((E87/F87)-1)*100,IF(E87+F87&lt;&gt;0,100,0))</f>
        <v>-10.190260188717538</v>
      </c>
    </row>
    <row r="88" spans="1:7" s="62" customFormat="1" ht="12" x14ac:dyDescent="0.2">
      <c r="A88" s="79" t="s">
        <v>55</v>
      </c>
      <c r="B88" s="64">
        <f t="shared" ref="B88:C88" si="3">B70+B76+B82</f>
        <v>619272076.17744029</v>
      </c>
      <c r="C88" s="64">
        <f t="shared" si="3"/>
        <v>884687657.64732003</v>
      </c>
      <c r="D88" s="98">
        <f>IFERROR(((B88/C88)-1)*100,IF(B88+C88&lt;&gt;0,100,0))</f>
        <v>-30.001049429773719</v>
      </c>
      <c r="E88" s="64">
        <f t="shared" ref="E88:F88" si="4">E70+E76+E82</f>
        <v>7192660963.0792398</v>
      </c>
      <c r="F88" s="64">
        <f t="shared" si="4"/>
        <v>8291126122.6819067</v>
      </c>
      <c r="G88" s="98">
        <f>IFERROR(((E88/F88)-1)*100,IF(E88+F88&lt;&gt;0,100,0))</f>
        <v>-13.248684718443881</v>
      </c>
    </row>
    <row r="89" spans="1:7" s="63" customFormat="1" x14ac:dyDescent="0.2">
      <c r="A89" s="79" t="s">
        <v>95</v>
      </c>
      <c r="B89" s="98">
        <f>IFERROR((B75/B87)*100,IF(B75+B87&lt;&gt;0,100,0))</f>
        <v>71.7999133682641</v>
      </c>
      <c r="C89" s="98">
        <f>IFERROR((C75/C87)*100,IF(C75+C87&lt;&gt;0,100,0))</f>
        <v>56.333723938576064</v>
      </c>
      <c r="D89" s="98">
        <f>IFERROR(((B89/C89)-1)*100,IF(B89+C89&lt;&gt;0,100,0))</f>
        <v>27.454583770374775</v>
      </c>
      <c r="E89" s="98">
        <f>IFERROR((E75/E87)*100,IF(E75+E87&lt;&gt;0,100,0))</f>
        <v>63.011232616265154</v>
      </c>
      <c r="F89" s="98">
        <f>IFERROR((F75/F87)*100,IF(F75+F87&lt;&gt;0,100,0))</f>
        <v>65.567890348086578</v>
      </c>
      <c r="G89" s="98">
        <f>IFERROR(((E89/F89)-1)*100,IF(E89+F89&lt;&gt;0,100,0))</f>
        <v>-3.8992526955627937</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2021</v>
      </c>
      <c r="F94" s="125">
        <v>2020</v>
      </c>
      <c r="G94" s="50" t="s">
        <v>13</v>
      </c>
    </row>
    <row r="95" spans="1:7" s="16" customFormat="1" ht="13.5" x14ac:dyDescent="0.2">
      <c r="A95" s="79" t="s">
        <v>87</v>
      </c>
      <c r="B95" s="66">
        <v>20183273.482999999</v>
      </c>
      <c r="C95" s="129">
        <v>33860905.318000004</v>
      </c>
      <c r="D95" s="65">
        <f>B95-C95</f>
        <v>-13677631.835000005</v>
      </c>
      <c r="E95" s="129">
        <v>305512910.52700001</v>
      </c>
      <c r="F95" s="129">
        <v>353132392.935</v>
      </c>
      <c r="G95" s="80">
        <f>E95-F95</f>
        <v>-47619482.407999992</v>
      </c>
    </row>
    <row r="96" spans="1:7" s="16" customFormat="1" ht="13.5" x14ac:dyDescent="0.2">
      <c r="A96" s="79" t="s">
        <v>88</v>
      </c>
      <c r="B96" s="66">
        <v>19529640.408</v>
      </c>
      <c r="C96" s="129">
        <v>62374414.296999998</v>
      </c>
      <c r="D96" s="65">
        <f>B96-C96</f>
        <v>-42844773.888999999</v>
      </c>
      <c r="E96" s="129">
        <v>334592361.51599997</v>
      </c>
      <c r="F96" s="129">
        <v>393846597.35799998</v>
      </c>
      <c r="G96" s="80">
        <f>E96-F96</f>
        <v>-59254235.842000008</v>
      </c>
    </row>
    <row r="97" spans="1:7" s="28" customFormat="1" ht="12" x14ac:dyDescent="0.2">
      <c r="A97" s="81" t="s">
        <v>16</v>
      </c>
      <c r="B97" s="65">
        <f>B95-B96</f>
        <v>653633.07499999925</v>
      </c>
      <c r="C97" s="65">
        <f>C95-C96</f>
        <v>-28513508.978999995</v>
      </c>
      <c r="D97" s="82"/>
      <c r="E97" s="65">
        <f>E95-E96</f>
        <v>-29079450.988999963</v>
      </c>
      <c r="F97" s="82">
        <f>F95-F96</f>
        <v>-40714204.422999978</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71"/>
      <c r="C104" s="130">
        <v>670.78188322640904</v>
      </c>
      <c r="D104" s="98">
        <f>IFERROR(((B104/C104)-1)*100,IF(B104+C104&lt;&gt;0,100,0))</f>
        <v>-100</v>
      </c>
      <c r="E104" s="84"/>
      <c r="F104" s="71"/>
      <c r="G104" s="71"/>
    </row>
    <row r="105" spans="1:7" s="16" customFormat="1" ht="12" x14ac:dyDescent="0.2">
      <c r="A105" s="79" t="s">
        <v>50</v>
      </c>
      <c r="B105" s="71"/>
      <c r="C105" s="130">
        <v>662.97779083866499</v>
      </c>
      <c r="D105" s="98">
        <f>IFERROR(((B105/C105)-1)*100,IF(B105+C105&lt;&gt;0,100,0))</f>
        <v>-100</v>
      </c>
      <c r="E105" s="84"/>
      <c r="F105" s="71"/>
      <c r="G105" s="71"/>
    </row>
    <row r="106" spans="1:7" s="16" customFormat="1" ht="12" x14ac:dyDescent="0.2">
      <c r="A106" s="79" t="s">
        <v>51</v>
      </c>
      <c r="B106" s="71"/>
      <c r="C106" s="130">
        <v>702.16430149115195</v>
      </c>
      <c r="D106" s="98">
        <f>IFERROR(((B106/C106)-1)*100,IF(B106+C106&lt;&gt;0,100,0))</f>
        <v>-100</v>
      </c>
      <c r="E106" s="84"/>
      <c r="F106" s="71"/>
      <c r="G106" s="71"/>
    </row>
    <row r="107" spans="1:7" s="28" customFormat="1" ht="12" x14ac:dyDescent="0.2">
      <c r="A107" s="81" t="s">
        <v>52</v>
      </c>
      <c r="B107" s="85"/>
      <c r="C107" s="84"/>
      <c r="D107" s="86"/>
      <c r="E107" s="84"/>
      <c r="F107" s="71"/>
      <c r="G107" s="71"/>
    </row>
    <row r="108" spans="1:7" s="16" customFormat="1" ht="12" x14ac:dyDescent="0.2">
      <c r="A108" s="79" t="s">
        <v>56</v>
      </c>
      <c r="B108" s="71"/>
      <c r="C108" s="130">
        <v>539.81575596657399</v>
      </c>
      <c r="D108" s="98">
        <f>IFERROR(((B108/C108)-1)*100,IF(B108+C108&lt;&gt;0,100,0))</f>
        <v>-100</v>
      </c>
      <c r="E108" s="84"/>
      <c r="F108" s="71"/>
      <c r="G108" s="71"/>
    </row>
    <row r="109" spans="1:7" s="16" customFormat="1" ht="12" x14ac:dyDescent="0.2">
      <c r="A109" s="79" t="s">
        <v>57</v>
      </c>
      <c r="B109" s="71"/>
      <c r="C109" s="130">
        <v>670.59785475499598</v>
      </c>
      <c r="D109" s="98">
        <f>IFERROR(((B109/C109)-1)*100,IF(B109+C109&lt;&gt;0,100,0))</f>
        <v>-100</v>
      </c>
      <c r="E109" s="84"/>
      <c r="F109" s="71"/>
      <c r="G109" s="71"/>
    </row>
    <row r="110" spans="1:7" s="16" customFormat="1" ht="12" x14ac:dyDescent="0.2">
      <c r="A110" s="79" t="s">
        <v>59</v>
      </c>
      <c r="B110" s="71"/>
      <c r="C110" s="130">
        <v>749.75610876600899</v>
      </c>
      <c r="D110" s="98">
        <f>IFERROR(((B110/C110)-1)*100,IF(B110+C110&lt;&gt;0,100,0))</f>
        <v>-100</v>
      </c>
      <c r="E110" s="84"/>
      <c r="F110" s="71"/>
      <c r="G110" s="71"/>
    </row>
    <row r="111" spans="1:7" s="16" customFormat="1" ht="12" x14ac:dyDescent="0.2">
      <c r="A111" s="79" t="s">
        <v>58</v>
      </c>
      <c r="B111" s="71"/>
      <c r="C111" s="130">
        <v>707.80259734076606</v>
      </c>
      <c r="D111" s="98">
        <f>IFERROR(((B111/C111)-1)*100,IF(B111+C111&lt;&gt;0,100,0))</f>
        <v>-100</v>
      </c>
      <c r="E111" s="84"/>
      <c r="F111" s="71"/>
      <c r="G111" s="71"/>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2021</v>
      </c>
      <c r="F117" s="125">
        <v>2020</v>
      </c>
      <c r="G117" s="50" t="s">
        <v>7</v>
      </c>
    </row>
    <row r="118" spans="1:7" s="28" customFormat="1" ht="12" x14ac:dyDescent="0.2">
      <c r="A118" s="81" t="s">
        <v>33</v>
      </c>
      <c r="B118" s="85"/>
      <c r="C118" s="85"/>
      <c r="D118" s="90"/>
      <c r="E118" s="91"/>
      <c r="F118" s="91"/>
      <c r="G118" s="92"/>
    </row>
    <row r="119" spans="1:7" s="16" customFormat="1" ht="12" x14ac:dyDescent="0.2">
      <c r="A119" s="79" t="s">
        <v>90</v>
      </c>
      <c r="B119" s="67">
        <v>0</v>
      </c>
      <c r="C119" s="78">
        <v>0</v>
      </c>
      <c r="D119" s="98">
        <f>IFERROR(((B119/C119)-1)*100,IF(B119+C119&lt;&gt;0,100,0))</f>
        <v>0</v>
      </c>
      <c r="E119" s="66">
        <v>10</v>
      </c>
      <c r="F119" s="78">
        <v>0</v>
      </c>
      <c r="G119" s="98">
        <f>IFERROR(((E119/F119)-1)*100,IF(E119+F119&lt;&gt;0,100,0))</f>
        <v>100</v>
      </c>
    </row>
    <row r="120" spans="1:7" s="16" customFormat="1" ht="12" x14ac:dyDescent="0.2">
      <c r="A120" s="79" t="s">
        <v>72</v>
      </c>
      <c r="B120" s="67">
        <v>190</v>
      </c>
      <c r="C120" s="66">
        <v>430</v>
      </c>
      <c r="D120" s="98">
        <f>IFERROR(((B120/C120)-1)*100,IF(B120+C120&lt;&gt;0,100,0))</f>
        <v>-55.813953488372093</v>
      </c>
      <c r="E120" s="66">
        <v>2979</v>
      </c>
      <c r="F120" s="66">
        <v>3342</v>
      </c>
      <c r="G120" s="98">
        <f>IFERROR(((E120/F120)-1)*100,IF(E120+F120&lt;&gt;0,100,0))</f>
        <v>-10.861759425493711</v>
      </c>
    </row>
    <row r="121" spans="1:7" s="16" customFormat="1" ht="12" x14ac:dyDescent="0.2">
      <c r="A121" s="79" t="s">
        <v>74</v>
      </c>
      <c r="B121" s="67">
        <v>6</v>
      </c>
      <c r="C121" s="66">
        <v>10</v>
      </c>
      <c r="D121" s="98">
        <f>IFERROR(((B121/C121)-1)*100,IF(B121+C121&lt;&gt;0,100,0))</f>
        <v>-40</v>
      </c>
      <c r="E121" s="66">
        <v>134</v>
      </c>
      <c r="F121" s="66">
        <v>97</v>
      </c>
      <c r="G121" s="98">
        <f>IFERROR(((E121/F121)-1)*100,IF(E121+F121&lt;&gt;0,100,0))</f>
        <v>38.144329896907216</v>
      </c>
    </row>
    <row r="122" spans="1:7" s="28" customFormat="1" ht="12" x14ac:dyDescent="0.2">
      <c r="A122" s="81" t="s">
        <v>34</v>
      </c>
      <c r="B122" s="82">
        <f>SUM(B119:B121)</f>
        <v>196</v>
      </c>
      <c r="C122" s="82">
        <f>SUM(C119:C121)</f>
        <v>440</v>
      </c>
      <c r="D122" s="98">
        <f>IFERROR(((B122/C122)-1)*100,IF(B122+C122&lt;&gt;0,100,0))</f>
        <v>-55.454545454545453</v>
      </c>
      <c r="E122" s="82">
        <f>SUM(E119:E121)</f>
        <v>3123</v>
      </c>
      <c r="F122" s="82">
        <f>SUM(F119:F121)</f>
        <v>3439</v>
      </c>
      <c r="G122" s="98">
        <f>IFERROR(((E122/F122)-1)*100,IF(E122+F122&lt;&gt;0,100,0))</f>
        <v>-9.1887176504797949</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21</v>
      </c>
      <c r="C125" s="66">
        <v>65</v>
      </c>
      <c r="D125" s="98">
        <f>IFERROR(((B125/C125)-1)*100,IF(B125+C125&lt;&gt;0,100,0))</f>
        <v>-67.692307692307693</v>
      </c>
      <c r="E125" s="66">
        <v>270</v>
      </c>
      <c r="F125" s="66">
        <v>481</v>
      </c>
      <c r="G125" s="98">
        <f>IFERROR(((E125/F125)-1)*100,IF(E125+F125&lt;&gt;0,100,0))</f>
        <v>-43.866943866943863</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21</v>
      </c>
      <c r="C127" s="82">
        <f>SUM(C125:C126)</f>
        <v>65</v>
      </c>
      <c r="D127" s="98">
        <f>IFERROR(((B127/C127)-1)*100,IF(B127+C127&lt;&gt;0,100,0))</f>
        <v>-67.692307692307693</v>
      </c>
      <c r="E127" s="82">
        <f>SUM(E125:E126)</f>
        <v>270</v>
      </c>
      <c r="F127" s="82">
        <f>SUM(F125:F126)</f>
        <v>481</v>
      </c>
      <c r="G127" s="98">
        <f>IFERROR(((E127/F127)-1)*100,IF(E127+F127&lt;&gt;0,100,0))</f>
        <v>-43.866943866943863</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0</v>
      </c>
      <c r="C130" s="78">
        <v>0</v>
      </c>
      <c r="D130" s="98">
        <f>IFERROR(((B130/C130)-1)*100,IF(B130+C130&lt;&gt;0,100,0))</f>
        <v>0</v>
      </c>
      <c r="E130" s="66">
        <v>80471</v>
      </c>
      <c r="F130" s="78">
        <v>0</v>
      </c>
      <c r="G130" s="98">
        <f>IFERROR(((E130/F130)-1)*100,IF(E130+F130&lt;&gt;0,100,0))</f>
        <v>100</v>
      </c>
    </row>
    <row r="131" spans="1:7" s="16" customFormat="1" ht="12" x14ac:dyDescent="0.2">
      <c r="A131" s="79" t="s">
        <v>72</v>
      </c>
      <c r="B131" s="67">
        <v>49750</v>
      </c>
      <c r="C131" s="66">
        <v>120513</v>
      </c>
      <c r="D131" s="98">
        <f>IFERROR(((B131/C131)-1)*100,IF(B131+C131&lt;&gt;0,100,0))</f>
        <v>-58.718146589994433</v>
      </c>
      <c r="E131" s="66">
        <v>2817825</v>
      </c>
      <c r="F131" s="66">
        <v>2959287</v>
      </c>
      <c r="G131" s="98">
        <f>IFERROR(((E131/F131)-1)*100,IF(E131+F131&lt;&gt;0,100,0))</f>
        <v>-4.7802730860507907</v>
      </c>
    </row>
    <row r="132" spans="1:7" s="16" customFormat="1" ht="12" x14ac:dyDescent="0.2">
      <c r="A132" s="79" t="s">
        <v>74</v>
      </c>
      <c r="B132" s="67">
        <v>30</v>
      </c>
      <c r="C132" s="66">
        <v>35</v>
      </c>
      <c r="D132" s="98">
        <f>IFERROR(((B132/C132)-1)*100,IF(B132+C132&lt;&gt;0,100,0))</f>
        <v>-14.28571428571429</v>
      </c>
      <c r="E132" s="66">
        <v>5585</v>
      </c>
      <c r="F132" s="66">
        <v>6500</v>
      </c>
      <c r="G132" s="98">
        <f>IFERROR(((E132/F132)-1)*100,IF(E132+F132&lt;&gt;0,100,0))</f>
        <v>-14.076923076923077</v>
      </c>
    </row>
    <row r="133" spans="1:7" s="16" customFormat="1" ht="12" x14ac:dyDescent="0.2">
      <c r="A133" s="81" t="s">
        <v>34</v>
      </c>
      <c r="B133" s="82">
        <f>SUM(B130:B132)</f>
        <v>49780</v>
      </c>
      <c r="C133" s="82">
        <f>SUM(C130:C132)</f>
        <v>120548</v>
      </c>
      <c r="D133" s="98">
        <f>IFERROR(((B133/C133)-1)*100,IF(B133+C133&lt;&gt;0,100,0))</f>
        <v>-58.705246043069984</v>
      </c>
      <c r="E133" s="82">
        <f>SUM(E130:E132)</f>
        <v>2903881</v>
      </c>
      <c r="F133" s="82">
        <f>SUM(F130:F132)</f>
        <v>2965787</v>
      </c>
      <c r="G133" s="98">
        <f>IFERROR(((E133/F133)-1)*100,IF(E133+F133&lt;&gt;0,100,0))</f>
        <v>-2.0873380320299506</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9087</v>
      </c>
      <c r="C136" s="66">
        <v>24323</v>
      </c>
      <c r="D136" s="98">
        <f>IFERROR(((B136/C136)-1)*100,)</f>
        <v>-62.640299305184399</v>
      </c>
      <c r="E136" s="66">
        <v>112068</v>
      </c>
      <c r="F136" s="66">
        <v>311734</v>
      </c>
      <c r="G136" s="98">
        <f>IFERROR(((E136/F136)-1)*100,)</f>
        <v>-64.050119653294146</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9087</v>
      </c>
      <c r="C138" s="82">
        <f>SUM(C136:C137)</f>
        <v>24323</v>
      </c>
      <c r="D138" s="98">
        <f>IFERROR(((B138/C138)-1)*100,)</f>
        <v>-62.640299305184399</v>
      </c>
      <c r="E138" s="82">
        <f>SUM(E136:E137)</f>
        <v>112068</v>
      </c>
      <c r="F138" s="82">
        <f>SUM(F136:F137)</f>
        <v>311734</v>
      </c>
      <c r="G138" s="98">
        <f>IFERROR(((E138/F138)-1)*100,)</f>
        <v>-64.050119653294146</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0</v>
      </c>
      <c r="C141" s="78">
        <v>0</v>
      </c>
      <c r="D141" s="98">
        <f>IFERROR(((B141/C141)-1)*100,IF(B141+C141&lt;&gt;0,100,0))</f>
        <v>0</v>
      </c>
      <c r="E141" s="66">
        <v>1922502.9624999999</v>
      </c>
      <c r="F141" s="78">
        <v>0</v>
      </c>
      <c r="G141" s="98">
        <f>IFERROR(((E141/F141)-1)*100,IF(E141+F141&lt;&gt;0,100,0))</f>
        <v>100</v>
      </c>
    </row>
    <row r="142" spans="1:7" s="32" customFormat="1" x14ac:dyDescent="0.2">
      <c r="A142" s="79" t="s">
        <v>72</v>
      </c>
      <c r="B142" s="67">
        <v>4641907.1502599996</v>
      </c>
      <c r="C142" s="66">
        <v>11346246.73446</v>
      </c>
      <c r="D142" s="98">
        <f>IFERROR(((B142/C142)-1)*100,IF(B142+C142&lt;&gt;0,100,0))</f>
        <v>-59.088610895778118</v>
      </c>
      <c r="E142" s="66">
        <v>267758237.33450001</v>
      </c>
      <c r="F142" s="66">
        <v>289332220.72100002</v>
      </c>
      <c r="G142" s="98">
        <f>IFERROR(((E142/F142)-1)*100,IF(E142+F142&lt;&gt;0,100,0))</f>
        <v>-7.4564745442933456</v>
      </c>
    </row>
    <row r="143" spans="1:7" s="32" customFormat="1" x14ac:dyDescent="0.2">
      <c r="A143" s="79" t="s">
        <v>74</v>
      </c>
      <c r="B143" s="67">
        <v>135854.01</v>
      </c>
      <c r="C143" s="66">
        <v>231612.3</v>
      </c>
      <c r="D143" s="98">
        <f>IFERROR(((B143/C143)-1)*100,IF(B143+C143&lt;&gt;0,100,0))</f>
        <v>-41.344216175047691</v>
      </c>
      <c r="E143" s="66">
        <v>29336600.170000002</v>
      </c>
      <c r="F143" s="66">
        <v>33758925.030000001</v>
      </c>
      <c r="G143" s="98">
        <f>IFERROR(((E143/F143)-1)*100,IF(E143+F143&lt;&gt;0,100,0))</f>
        <v>-13.099720610386978</v>
      </c>
    </row>
    <row r="144" spans="1:7" s="16" customFormat="1" ht="12" x14ac:dyDescent="0.2">
      <c r="A144" s="81" t="s">
        <v>34</v>
      </c>
      <c r="B144" s="82">
        <f>SUM(B141:B143)</f>
        <v>4777761.1602599993</v>
      </c>
      <c r="C144" s="82">
        <f>SUM(C141:C143)</f>
        <v>11577859.034460001</v>
      </c>
      <c r="D144" s="98">
        <f>IFERROR(((B144/C144)-1)*100,IF(B144+C144&lt;&gt;0,100,0))</f>
        <v>-58.733638524708141</v>
      </c>
      <c r="E144" s="82">
        <f>SUM(E141:E143)</f>
        <v>299017340.46700001</v>
      </c>
      <c r="F144" s="82">
        <f>SUM(F141:F143)</f>
        <v>323091145.75100005</v>
      </c>
      <c r="G144" s="98">
        <f>IFERROR(((E144/F144)-1)*100,IF(E144+F144&lt;&gt;0,100,0))</f>
        <v>-7.4510879052542167</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18134.631000000001</v>
      </c>
      <c r="C147" s="66">
        <v>44470.726849999999</v>
      </c>
      <c r="D147" s="98">
        <f>IFERROR(((B147/C147)-1)*100,IF(B147+C147&lt;&gt;0,100,0))</f>
        <v>-59.221194964570266</v>
      </c>
      <c r="E147" s="66">
        <v>226610.60479000001</v>
      </c>
      <c r="F147" s="66">
        <v>428365.47006999998</v>
      </c>
      <c r="G147" s="98">
        <f>IFERROR(((E147/F147)-1)*100,IF(E147+F147&lt;&gt;0,100,0))</f>
        <v>-47.098769479956182</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18134.631000000001</v>
      </c>
      <c r="C149" s="82">
        <f>SUM(C147:C148)</f>
        <v>44470.726849999999</v>
      </c>
      <c r="D149" s="98">
        <f>IFERROR(((B149/C149)-1)*100,IF(B149+C149&lt;&gt;0,100,0))</f>
        <v>-59.221194964570266</v>
      </c>
      <c r="E149" s="82">
        <f>SUM(E147:E148)</f>
        <v>226610.60479000001</v>
      </c>
      <c r="F149" s="82">
        <f>SUM(F147:F148)</f>
        <v>428365.47006999998</v>
      </c>
      <c r="G149" s="98">
        <f>IFERROR(((E149/F149)-1)*100,IF(E149+F149&lt;&gt;0,100,0))</f>
        <v>-47.098769479956182</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30471</v>
      </c>
      <c r="C152" s="78">
        <v>0</v>
      </c>
      <c r="D152" s="98">
        <f>IFERROR(((B152/C152)-1)*100,IF(B152+C152&lt;&gt;0,100,0))</f>
        <v>100</v>
      </c>
      <c r="E152" s="78"/>
      <c r="F152" s="78"/>
      <c r="G152" s="65"/>
    </row>
    <row r="153" spans="1:7" s="16" customFormat="1" ht="12" x14ac:dyDescent="0.2">
      <c r="A153" s="79" t="s">
        <v>72</v>
      </c>
      <c r="B153" s="67">
        <v>1040776</v>
      </c>
      <c r="C153" s="66">
        <v>985923</v>
      </c>
      <c r="D153" s="98">
        <f>IFERROR(((B153/C153)-1)*100,IF(B153+C153&lt;&gt;0,100,0))</f>
        <v>5.5636190655862672</v>
      </c>
      <c r="E153" s="78"/>
      <c r="F153" s="78"/>
      <c r="G153" s="65"/>
    </row>
    <row r="154" spans="1:7" s="16" customFormat="1" ht="12" x14ac:dyDescent="0.2">
      <c r="A154" s="79" t="s">
        <v>74</v>
      </c>
      <c r="B154" s="67">
        <v>2183</v>
      </c>
      <c r="C154" s="66">
        <v>2399</v>
      </c>
      <c r="D154" s="98">
        <f>IFERROR(((B154/C154)-1)*100,IF(B154+C154&lt;&gt;0,100,0))</f>
        <v>-9.0037515631513081</v>
      </c>
      <c r="E154" s="78"/>
      <c r="F154" s="78"/>
      <c r="G154" s="65"/>
    </row>
    <row r="155" spans="1:7" s="28" customFormat="1" ht="12" x14ac:dyDescent="0.2">
      <c r="A155" s="81" t="s">
        <v>34</v>
      </c>
      <c r="B155" s="82">
        <f>SUM(B152:B154)</f>
        <v>1073430</v>
      </c>
      <c r="C155" s="82">
        <f>SUM(C152:C154)</f>
        <v>988322</v>
      </c>
      <c r="D155" s="98">
        <f>IFERROR(((B155/C155)-1)*100,IF(B155+C155&lt;&gt;0,100,0))</f>
        <v>8.611363502987901</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156275</v>
      </c>
      <c r="C158" s="66">
        <v>423790</v>
      </c>
      <c r="D158" s="98">
        <f>IFERROR(((B158/C158)-1)*100,IF(B158+C158&lt;&gt;0,100,0))</f>
        <v>-63.124424833054107</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156275</v>
      </c>
      <c r="C160" s="82">
        <f>SUM(C158:C159)</f>
        <v>423790</v>
      </c>
      <c r="D160" s="98">
        <f>IFERROR(((B160/C160)-1)*100,IF(B160+C160&lt;&gt;0,100,0))</f>
        <v>-63.124424833054107</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2021</v>
      </c>
      <c r="F166" s="125">
        <v>2020</v>
      </c>
      <c r="G166" s="50" t="s">
        <v>7</v>
      </c>
    </row>
    <row r="167" spans="1:7" x14ac:dyDescent="0.2">
      <c r="A167" s="102" t="s">
        <v>33</v>
      </c>
      <c r="B167" s="104"/>
      <c r="C167" s="104"/>
      <c r="D167" s="105"/>
      <c r="E167" s="106"/>
      <c r="F167" s="106"/>
      <c r="G167" s="107"/>
    </row>
    <row r="168" spans="1:7" x14ac:dyDescent="0.2">
      <c r="A168" s="101" t="s">
        <v>31</v>
      </c>
      <c r="B168" s="112">
        <v>7861</v>
      </c>
      <c r="C168" s="113">
        <v>10830</v>
      </c>
      <c r="D168" s="111">
        <f>IFERROR(((B168/C168)-1)*100,IF(B168+C168&lt;&gt;0,100,0))</f>
        <v>-27.414589104339793</v>
      </c>
      <c r="E168" s="113">
        <v>102368</v>
      </c>
      <c r="F168" s="113">
        <v>120306</v>
      </c>
      <c r="G168" s="111">
        <f>IFERROR(((E168/F168)-1)*100,IF(E168+F168&lt;&gt;0,100,0))</f>
        <v>-14.910312037637363</v>
      </c>
    </row>
    <row r="169" spans="1:7" x14ac:dyDescent="0.2">
      <c r="A169" s="101" t="s">
        <v>32</v>
      </c>
      <c r="B169" s="112">
        <v>52984</v>
      </c>
      <c r="C169" s="113">
        <v>56273</v>
      </c>
      <c r="D169" s="111">
        <f t="shared" ref="D169:D171" si="5">IFERROR(((B169/C169)-1)*100,IF(B169+C169&lt;&gt;0,100,0))</f>
        <v>-5.8447212695253548</v>
      </c>
      <c r="E169" s="113">
        <v>671388</v>
      </c>
      <c r="F169" s="113">
        <v>605853</v>
      </c>
      <c r="G169" s="111">
        <f>IFERROR(((E169/F169)-1)*100,IF(E169+F169&lt;&gt;0,100,0))</f>
        <v>10.816980356621153</v>
      </c>
    </row>
    <row r="170" spans="1:7" x14ac:dyDescent="0.2">
      <c r="A170" s="101" t="s">
        <v>92</v>
      </c>
      <c r="B170" s="112">
        <v>17117705</v>
      </c>
      <c r="C170" s="113">
        <v>13817049</v>
      </c>
      <c r="D170" s="111">
        <f t="shared" si="5"/>
        <v>23.888284683654227</v>
      </c>
      <c r="E170" s="113">
        <v>212930457</v>
      </c>
      <c r="F170" s="113">
        <v>151777985</v>
      </c>
      <c r="G170" s="111">
        <f>IFERROR(((E170/F170)-1)*100,IF(E170+F170&lt;&gt;0,100,0))</f>
        <v>40.290739134532586</v>
      </c>
    </row>
    <row r="171" spans="1:7" x14ac:dyDescent="0.2">
      <c r="A171" s="101" t="s">
        <v>93</v>
      </c>
      <c r="B171" s="112">
        <v>102140</v>
      </c>
      <c r="C171" s="113">
        <v>110852</v>
      </c>
      <c r="D171" s="111">
        <f t="shared" si="5"/>
        <v>-7.8591274852957138</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254</v>
      </c>
      <c r="C174" s="113">
        <v>383</v>
      </c>
      <c r="D174" s="111">
        <f t="shared" ref="D174:D177" si="6">IFERROR(((B174/C174)-1)*100,IF(B174+C174&lt;&gt;0,100,0))</f>
        <v>-33.681462140992167</v>
      </c>
      <c r="E174" s="113">
        <v>4294</v>
      </c>
      <c r="F174" s="113">
        <v>4828</v>
      </c>
      <c r="G174" s="111">
        <f t="shared" ref="G174" si="7">IFERROR(((E174/F174)-1)*100,IF(E174+F174&lt;&gt;0,100,0))</f>
        <v>-11.06048053024027</v>
      </c>
    </row>
    <row r="175" spans="1:7" x14ac:dyDescent="0.2">
      <c r="A175" s="101" t="s">
        <v>32</v>
      </c>
      <c r="B175" s="112">
        <v>4016</v>
      </c>
      <c r="C175" s="113">
        <v>3812</v>
      </c>
      <c r="D175" s="111">
        <f t="shared" si="6"/>
        <v>5.3515215110178316</v>
      </c>
      <c r="E175" s="113">
        <v>51253</v>
      </c>
      <c r="F175" s="113">
        <v>49366</v>
      </c>
      <c r="G175" s="111">
        <f t="shared" ref="G175" si="8">IFERROR(((E175/F175)-1)*100,IF(E175+F175&lt;&gt;0,100,0))</f>
        <v>3.8224689057245964</v>
      </c>
    </row>
    <row r="176" spans="1:7" x14ac:dyDescent="0.2">
      <c r="A176" s="101" t="s">
        <v>92</v>
      </c>
      <c r="B176" s="112">
        <v>28008</v>
      </c>
      <c r="C176" s="113">
        <v>20778</v>
      </c>
      <c r="D176" s="111">
        <f t="shared" si="6"/>
        <v>34.796419289633263</v>
      </c>
      <c r="E176" s="113">
        <v>895648</v>
      </c>
      <c r="F176" s="113">
        <v>371419</v>
      </c>
      <c r="G176" s="111">
        <f t="shared" ref="G176" si="9">IFERROR(((E176/F176)-1)*100,IF(E176+F176&lt;&gt;0,100,0))</f>
        <v>141.14221404936202</v>
      </c>
    </row>
    <row r="177" spans="1:7" x14ac:dyDescent="0.2">
      <c r="A177" s="101" t="s">
        <v>93</v>
      </c>
      <c r="B177" s="112">
        <v>40821</v>
      </c>
      <c r="C177" s="113">
        <v>37502</v>
      </c>
      <c r="D177" s="111">
        <f t="shared" si="6"/>
        <v>8.8501946562850051</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2021-03-23T06:14:29Z</dcterms:modified>
</cp:coreProperties>
</file>