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CCEFF859-F9BB-41BC-B246-BDDF3DA891BD}" xr6:coauthVersionLast="47" xr6:coauthVersionMax="47" xr10:uidLastSave="{00000000-0000-0000-0000-000000000000}"/>
  <bookViews>
    <workbookView xWindow="7005" yWindow="3165" windowWidth="1177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<sst xmlns="http://schemas.openxmlformats.org/spreadsheetml/2006/main" count="270" uniqueCount="102">
  <si>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</si>
  <si>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</si>
  <si>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</si>
  <si>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</si>
  <si>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</si>
  <si>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</si>
  <si>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</si>
  <si>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</si>
  <si>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</si>
  <si>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</si>
  <si>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</si>
  <si>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</si>
  <si>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</si>
  <si>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</si>
  <si>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</si>
  <si>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</si>
  <si>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</si>
  <si>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</si>
  <si>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</si>
  <si>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</si>
  <si>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</si>
  <si>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</si>
  <si>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</si>
  <si>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</si>
  <si>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</si>
  <si>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</si>
  <si>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</si>
  <si>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</si>
  <si>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</si>
  <si>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</si>
  <si>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</si>
  <si>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</si>
  <si>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</si>
  <si>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</si>
  <si>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</si>
  <si>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</si>
  <si>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</si>
  <si>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</si>
  <si>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</si>
  <si>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</si>
  <si>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</si>
  <si>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</si>
  <si>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</si>
  <si>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</si>
  <si>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</si>
  <si>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</si>
  <si>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</si>
  <si>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</si>
  <si>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</si>
  <si>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</si>
  <si>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</si>
  <si>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</si>
  <si>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</si>
  <si>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</si>
  <si>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</si>
  <si>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</si>
  <si>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</si>
  <si>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</si>
  <si>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</si>
  <si>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</si>
  <si>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</si>
  <si>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</si>
  <si>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</si>
  <si>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</si>
  <si>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</si>
  <si>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</si>
  <si>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</si>
  <si>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</si>
  <si>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</si>
  <si>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</si>
  <si>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</si>
  <si>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</si>
  <si>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</si>
  <si>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</si>
  <si>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</si>
  <si>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</si>
  <si>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</si>
  <si>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</si>
  <si>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</si>
  <si>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</si>
  <si>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</si>
  <si>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</si>
  <si>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</si>
  <si>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</si>
  <si>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</si>
  <si>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</si>
  <si>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</si>
  <si>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</si>
  <si>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</si>
  <si>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</si>
  <si>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</si>
  <si>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</si>
  <si>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</si>
  <si>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</si>
  <si>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</si>
  <si>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</si>
  <si>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</si>
  <si>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</si>
  <si>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</si>
  <si>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22 April 2022</t>
  </si>
  <si>
    <t>22.04.2022</t>
  </si>
  <si>
    <t>23.04.2021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</si>
</sst>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1521227</v>
      </c>
      <c r="C11" s="67">
        <v>1363199</v>
      </c>
      <c r="D11" s="98">
        <f>IFERROR(((B11/C11)-1)*100,IF(B11+C11&lt;&gt;0,100,0))</f>
        <v>11.592438081307277</v>
      </c>
      <c r="E11" s="67">
        <v>26270047</v>
      </c>
      <c r="F11" s="67">
        <v>25657826</v>
      </c>
      <c r="G11" s="98">
        <f>IFERROR(((E11/F11)-1)*100,IF(E11+F11&lt;&gt;0,100,0))</f>
        <v>2.3860984948607777</v>
      </c>
    </row>
    <row r="12" spans="1:7" s="16" customFormat="1" ht="12" x14ac:dyDescent="0.2">
      <c r="A12" s="64" t="s">
        <v>9</v>
      </c>
      <c r="B12" s="67">
        <v>1434950.629</v>
      </c>
      <c r="C12" s="67">
        <v>1775740.3259999999</v>
      </c>
      <c r="D12" s="98">
        <f>IFERROR(((B12/C12)-1)*100,IF(B12+C12&lt;&gt;0,100,0))</f>
        <v>-19.191415096578712</v>
      </c>
      <c r="E12" s="67">
        <v>26483866.304000001</v>
      </c>
      <c r="F12" s="67">
        <v>42752374.935000002</v>
      </c>
      <c r="G12" s="98">
        <f>IFERROR(((E12/F12)-1)*100,IF(E12+F12&lt;&gt;0,100,0))</f>
        <v>-38.052876958845836</v>
      </c>
    </row>
    <row r="13" spans="1:7" s="16" customFormat="1" ht="12" x14ac:dyDescent="0.2">
      <c r="A13" s="64" t="s">
        <v>10</v>
      </c>
      <c r="B13" s="67">
        <v>119496711.477275</v>
      </c>
      <c r="C13" s="67">
        <v>85696900.5025374</v>
      </c>
      <c r="D13" s="98">
        <f>IFERROR(((B13/C13)-1)*100,IF(B13+C13&lt;&gt;0,100,0))</f>
        <v>39.441112544947664</v>
      </c>
      <c r="E13" s="67">
        <v>1981721999.6161499</v>
      </c>
      <c r="F13" s="67">
        <v>1782430204.5464699</v>
      </c>
      <c r="G13" s="98">
        <f>IFERROR(((E13/F13)-1)*100,IF(E13+F13&lt;&gt;0,100,0))</f>
        <v>11.180903160266453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311</v>
      </c>
      <c r="C16" s="67">
        <v>386</v>
      </c>
      <c r="D16" s="98">
        <f>IFERROR(((B16/C16)-1)*100,IF(B16+C16&lt;&gt;0,100,0))</f>
        <v>-19.430051813471504</v>
      </c>
      <c r="E16" s="67">
        <v>6257</v>
      </c>
      <c r="F16" s="67">
        <v>5365</v>
      </c>
      <c r="G16" s="98">
        <f>IFERROR(((E16/F16)-1)*100,IF(E16+F16&lt;&gt;0,100,0))</f>
        <v>16.626281453867662</v>
      </c>
    </row>
    <row r="17" spans="1:7" s="16" customFormat="1" ht="12" x14ac:dyDescent="0.2">
      <c r="A17" s="64" t="s">
        <v>9</v>
      </c>
      <c r="B17" s="67">
        <v>182908.53700000001</v>
      </c>
      <c r="C17" s="67">
        <v>90112.260999999999</v>
      </c>
      <c r="D17" s="98">
        <f>IFERROR(((B17/C17)-1)*100,IF(B17+C17&lt;&gt;0,100,0))</f>
        <v>102.97852364396896</v>
      </c>
      <c r="E17" s="67">
        <v>2619030.3220000002</v>
      </c>
      <c r="F17" s="67">
        <v>4070043.014</v>
      </c>
      <c r="G17" s="98">
        <f>IFERROR(((E17/F17)-1)*100,IF(E17+F17&lt;&gt;0,100,0))</f>
        <v>-35.651040714038004</v>
      </c>
    </row>
    <row r="18" spans="1:7" s="16" customFormat="1" ht="12" x14ac:dyDescent="0.2">
      <c r="A18" s="64" t="s">
        <v>10</v>
      </c>
      <c r="B18" s="67">
        <v>22276195.681075402</v>
      </c>
      <c r="C18" s="67">
        <v>6242162.8341124803</v>
      </c>
      <c r="D18" s="98">
        <f>IFERROR(((B18/C18)-1)*100,IF(B18+C18&lt;&gt;0,100,0))</f>
        <v>256.86662256452757</v>
      </c>
      <c r="E18" s="67">
        <v>179941644.66887799</v>
      </c>
      <c r="F18" s="67">
        <v>124341679.591368</v>
      </c>
      <c r="G18" s="98">
        <f>IFERROR(((E18/F18)-1)*100,IF(E18+F18&lt;&gt;0,100,0))</f>
        <v>44.715468908118105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22642722.16296</v>
      </c>
      <c r="C24" s="66">
        <v>15381520.694809999</v>
      </c>
      <c r="D24" s="65">
        <f>B24-C24</f>
        <v>7261201.468150001</v>
      </c>
      <c r="E24" s="67">
        <v>327813701.29885</v>
      </c>
      <c r="F24" s="67">
        <v>344832629.02605999</v>
      </c>
      <c r="G24" s="65">
        <f>E24-F24</f>
        <v>-17018927.727209985</v>
      </c>
    </row>
    <row r="25" spans="1:7" s="16" customFormat="1" ht="12" x14ac:dyDescent="0.2">
      <c r="A25" s="68" t="s">
        <v>15</v>
      </c>
      <c r="B25" s="66">
        <v>29733614.575890001</v>
      </c>
      <c r="C25" s="66">
        <v>15430511.38744</v>
      </c>
      <c r="D25" s="65">
        <f>B25-C25</f>
        <v>14303103.188450001</v>
      </c>
      <c r="E25" s="67">
        <v>309998162.86583</v>
      </c>
      <c r="F25" s="67">
        <v>352986685.26506001</v>
      </c>
      <c r="G25" s="65">
        <f>E25-F25</f>
        <v>-42988522.399230003</v>
      </c>
    </row>
    <row r="26" spans="1:7" s="28" customFormat="1" ht="12" x14ac:dyDescent="0.2">
      <c r="A26" s="69" t="s">
        <v>16</v>
      </c>
      <c r="B26" s="70">
        <f>B24-B25</f>
        <v>-7090892.4129300006</v>
      </c>
      <c r="C26" s="70">
        <f>C24-C25</f>
        <v>-48990.692630000412</v>
      </c>
      <c r="D26" s="70"/>
      <c r="E26" s="70">
        <f>E24-E25</f>
        <v>17815538.433019996</v>
      </c>
      <c r="F26" s="70">
        <f>F24-F25</f>
        <v>-8154056.2390000224</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72264.897981229995</v>
      </c>
      <c r="C33" s="132">
        <v>67295.736679769994</v>
      </c>
      <c r="D33" s="98">
        <f t="shared" ref="D33:D42" si="0">IFERROR(((B33/C33)-1)*100,IF(B33+C33&lt;&gt;0,100,0))</f>
        <v>7.3840655391083532</v>
      </c>
      <c r="E33" s="64"/>
      <c r="F33" s="132">
        <v>74205.48</v>
      </c>
      <c r="G33" s="132">
        <v>72238.990000000005</v>
      </c>
    </row>
    <row r="34" spans="1:7" s="16" customFormat="1" ht="12" x14ac:dyDescent="0.2">
      <c r="A34" s="64" t="s">
        <v>23</v>
      </c>
      <c r="B34" s="132">
        <v>82376.901719100002</v>
      </c>
      <c r="C34" s="132">
        <v>71184.74198526</v>
      </c>
      <c r="D34" s="98">
        <f t="shared" si="0"/>
        <v>15.722694810297311</v>
      </c>
      <c r="E34" s="64"/>
      <c r="F34" s="132">
        <v>83911.1</v>
      </c>
      <c r="G34" s="132">
        <v>81847.649999999994</v>
      </c>
    </row>
    <row r="35" spans="1:7" s="16" customFormat="1" ht="12" x14ac:dyDescent="0.2">
      <c r="A35" s="64" t="s">
        <v>24</v>
      </c>
      <c r="B35" s="132">
        <v>69444.481680590005</v>
      </c>
      <c r="C35" s="132">
        <v>55665.53250637</v>
      </c>
      <c r="D35" s="98">
        <f t="shared" si="0"/>
        <v>24.753107630189696</v>
      </c>
      <c r="E35" s="64"/>
      <c r="F35" s="132">
        <v>71087.16</v>
      </c>
      <c r="G35" s="132">
        <v>69444.479999999996</v>
      </c>
    </row>
    <row r="36" spans="1:7" s="16" customFormat="1" ht="12" x14ac:dyDescent="0.2">
      <c r="A36" s="64" t="s">
        <v>25</v>
      </c>
      <c r="B36" s="132">
        <v>65385.481491129998</v>
      </c>
      <c r="C36" s="132">
        <v>61478.755049300002</v>
      </c>
      <c r="D36" s="98">
        <f t="shared" si="0"/>
        <v>6.354595890396908</v>
      </c>
      <c r="E36" s="64"/>
      <c r="F36" s="132">
        <v>67138.73</v>
      </c>
      <c r="G36" s="132">
        <v>65347.29</v>
      </c>
    </row>
    <row r="37" spans="1:7" s="16" customFormat="1" ht="12" x14ac:dyDescent="0.2">
      <c r="A37" s="64" t="s">
        <v>79</v>
      </c>
      <c r="B37" s="132">
        <v>76310.494757940003</v>
      </c>
      <c r="C37" s="132">
        <v>69230.626318499999</v>
      </c>
      <c r="D37" s="98">
        <f t="shared" si="0"/>
        <v>10.22649774518667</v>
      </c>
      <c r="E37" s="64"/>
      <c r="F37" s="132">
        <v>84797.42</v>
      </c>
      <c r="G37" s="132">
        <v>76310.490000000005</v>
      </c>
    </row>
    <row r="38" spans="1:7" s="16" customFormat="1" ht="12" x14ac:dyDescent="0.2">
      <c r="A38" s="64" t="s">
        <v>26</v>
      </c>
      <c r="B38" s="132">
        <v>80389.656598350004</v>
      </c>
      <c r="C38" s="132">
        <v>86986.449885559996</v>
      </c>
      <c r="D38" s="98">
        <f t="shared" si="0"/>
        <v>-7.5837021695778883</v>
      </c>
      <c r="E38" s="64"/>
      <c r="F38" s="132">
        <v>81277.64</v>
      </c>
      <c r="G38" s="132">
        <v>77692.990000000005</v>
      </c>
    </row>
    <row r="39" spans="1:7" s="16" customFormat="1" ht="12" x14ac:dyDescent="0.2">
      <c r="A39" s="64" t="s">
        <v>27</v>
      </c>
      <c r="B39" s="132">
        <v>16457.50799151</v>
      </c>
      <c r="C39" s="132">
        <v>12120.215515</v>
      </c>
      <c r="D39" s="98">
        <f t="shared" si="0"/>
        <v>35.785605224116338</v>
      </c>
      <c r="E39" s="64"/>
      <c r="F39" s="132">
        <v>16809.72</v>
      </c>
      <c r="G39" s="132">
        <v>16204.35</v>
      </c>
    </row>
    <row r="40" spans="1:7" s="16" customFormat="1" ht="12" x14ac:dyDescent="0.2">
      <c r="A40" s="64" t="s">
        <v>28</v>
      </c>
      <c r="B40" s="132">
        <v>84561.16195876</v>
      </c>
      <c r="C40" s="132">
        <v>82417.915251209997</v>
      </c>
      <c r="D40" s="98">
        <f t="shared" si="0"/>
        <v>2.6004621701694042</v>
      </c>
      <c r="E40" s="64"/>
      <c r="F40" s="132">
        <v>85559.59</v>
      </c>
      <c r="G40" s="132">
        <v>82640.55</v>
      </c>
    </row>
    <row r="41" spans="1:7" s="16" customFormat="1" ht="12" x14ac:dyDescent="0.2">
      <c r="A41" s="64" t="s">
        <v>29</v>
      </c>
      <c r="B41" s="72"/>
      <c r="C41" s="72"/>
      <c r="D41" s="98">
        <f t="shared" si="0"/>
        <v>0</v>
      </c>
      <c r="E41" s="64"/>
      <c r="F41" s="72"/>
      <c r="G41" s="72"/>
    </row>
    <row r="42" spans="1:7" s="16" customFormat="1" ht="12" x14ac:dyDescent="0.2">
      <c r="A42" s="64" t="s">
        <v>78</v>
      </c>
      <c r="B42" s="132">
        <v>1389.83874848</v>
      </c>
      <c r="C42" s="132">
        <v>1118.4626823599999</v>
      </c>
      <c r="D42" s="98">
        <f t="shared" si="0"/>
        <v>24.263309844847569</v>
      </c>
      <c r="E42" s="64"/>
      <c r="F42" s="132">
        <v>1419.3</v>
      </c>
      <c r="G42" s="132">
        <v>1369.5</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20962.1198738481</v>
      </c>
      <c r="D48" s="72"/>
      <c r="E48" s="133">
        <v>19334.272344652301</v>
      </c>
      <c r="F48" s="72"/>
      <c r="G48" s="98">
        <f>IFERROR(((C48/E48)-1)*100,IF(C48+E48&lt;&gt;0,100,0))</f>
        <v>8.4194920821317965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2004</v>
      </c>
      <c r="D54" s="75"/>
      <c r="E54" s="134">
        <v>513251</v>
      </c>
      <c r="F54" s="134">
        <v>56734449.674999997</v>
      </c>
      <c r="G54" s="134">
        <v>9633857.0639999993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4966</v>
      </c>
      <c r="C68" s="66">
        <v>6805</v>
      </c>
      <c r="D68" s="98">
        <f>IFERROR(((B68/C68)-1)*100,IF(B68+C68&lt;&gt;0,100,0))</f>
        <v>-27.024246877296111</v>
      </c>
      <c r="E68" s="66">
        <v>99327</v>
      </c>
      <c r="F68" s="66">
        <v>111108</v>
      </c>
      <c r="G68" s="98">
        <f>IFERROR(((E68/F68)-1)*100,IF(E68+F68&lt;&gt;0,100,0))</f>
        <v>-10.603196889512912</v>
      </c>
    </row>
    <row r="69" spans="1:7" s="16" customFormat="1" ht="12" x14ac:dyDescent="0.2">
      <c r="A69" s="79" t="s">
        <v>54</v>
      </c>
      <c r="B69" s="67">
        <v>144959932.89199999</v>
      </c>
      <c r="C69" s="66">
        <v>220197250.75099999</v>
      </c>
      <c r="D69" s="98">
        <f>IFERROR(((B69/C69)-1)*100,IF(B69+C69&lt;&gt;0,100,0))</f>
        <v>-34.168145879386422</v>
      </c>
      <c r="E69" s="66">
        <v>3133048052.8800001</v>
      </c>
      <c r="F69" s="66">
        <v>3506060375.105</v>
      </c>
      <c r="G69" s="98">
        <f>IFERROR(((E69/F69)-1)*100,IF(E69+F69&lt;&gt;0,100,0))</f>
        <v>-10.639072985553732</v>
      </c>
    </row>
    <row r="70" spans="1:7" s="62" customFormat="1" ht="12" x14ac:dyDescent="0.2">
      <c r="A70" s="79" t="s">
        <v>55</v>
      </c>
      <c r="B70" s="67">
        <v>139228648.28007001</v>
      </c>
      <c r="C70" s="66">
        <v>213747753.66220999</v>
      </c>
      <c r="D70" s="98">
        <f>IFERROR(((B70/C70)-1)*100,IF(B70+C70&lt;&gt;0,100,0))</f>
        <v>-34.86310574281125</v>
      </c>
      <c r="E70" s="66">
        <v>3074183923.8415098</v>
      </c>
      <c r="F70" s="66">
        <v>3436642367.9600401</v>
      </c>
      <c r="G70" s="98">
        <f>IFERROR(((E70/F70)-1)*100,IF(E70+F70&lt;&gt;0,100,0))</f>
        <v>-10.546877018619849</v>
      </c>
    </row>
    <row r="71" spans="1:7" s="16" customFormat="1" ht="12" x14ac:dyDescent="0.2">
      <c r="A71" s="79" t="s">
        <v>94</v>
      </c>
      <c r="B71" s="98">
        <f>IFERROR(B69/B68/1000,)</f>
        <v>29.190481855014095</v>
      </c>
      <c r="C71" s="98">
        <f>IFERROR(C69/C68/1000,)</f>
        <v>32.358155878177804</v>
      </c>
      <c r="D71" s="98">
        <f>IFERROR(((B71/C71)-1)*100,IF(B71+C71&lt;&gt;0,100,0))</f>
        <v>-9.7894145608587451</v>
      </c>
      <c r="E71" s="98">
        <f>IFERROR(E69/E68/1000,)</f>
        <v>31.542763325983874</v>
      </c>
      <c r="F71" s="98">
        <f>IFERROR(F69/F68/1000,)</f>
        <v>31.555426927898981</v>
      </c>
      <c r="G71" s="98">
        <f>IFERROR(((E71/F71)-1)*100,IF(E71+F71&lt;&gt;0,100,0))</f>
        <v>-4.0131296413903339E-2</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2330</v>
      </c>
      <c r="C74" s="66">
        <v>2851</v>
      </c>
      <c r="D74" s="98">
        <f>IFERROR(((B74/C74)-1)*100,IF(B74+C74&lt;&gt;0,100,0))</f>
        <v>-18.274289722904246</v>
      </c>
      <c r="E74" s="66">
        <v>42597</v>
      </c>
      <c r="F74" s="66">
        <v>44391</v>
      </c>
      <c r="G74" s="98">
        <f>IFERROR(((E74/F74)-1)*100,IF(E74+F74&lt;&gt;0,100,0))</f>
        <v>-4.0413597350814401</v>
      </c>
    </row>
    <row r="75" spans="1:7" s="16" customFormat="1" ht="12" x14ac:dyDescent="0.2">
      <c r="A75" s="79" t="s">
        <v>54</v>
      </c>
      <c r="B75" s="67">
        <v>450718762.92799997</v>
      </c>
      <c r="C75" s="66">
        <v>465050278.88499999</v>
      </c>
      <c r="D75" s="98">
        <f>IFERROR(((B75/C75)-1)*100,IF(B75+C75&lt;&gt;0,100,0))</f>
        <v>-3.0817132270861358</v>
      </c>
      <c r="E75" s="66">
        <v>8385434442.0799999</v>
      </c>
      <c r="F75" s="66">
        <v>6742249515.9960003</v>
      </c>
      <c r="G75" s="98">
        <f>IFERROR(((E75/F75)-1)*100,IF(E75+F75&lt;&gt;0,100,0))</f>
        <v>24.371464185440495</v>
      </c>
    </row>
    <row r="76" spans="1:7" s="16" customFormat="1" ht="12" x14ac:dyDescent="0.2">
      <c r="A76" s="79" t="s">
        <v>55</v>
      </c>
      <c r="B76" s="67">
        <v>419092512.78119999</v>
      </c>
      <c r="C76" s="66">
        <v>449967716.47627997</v>
      </c>
      <c r="D76" s="98">
        <f>IFERROR(((B76/C76)-1)*100,IF(B76+C76&lt;&gt;0,100,0))</f>
        <v>-6.8616486393435654</v>
      </c>
      <c r="E76" s="66">
        <v>7964171928.8742704</v>
      </c>
      <c r="F76" s="66">
        <v>6528451617.5408001</v>
      </c>
      <c r="G76" s="98">
        <f>IFERROR(((E76/F76)-1)*100,IF(E76+F76&lt;&gt;0,100,0))</f>
        <v>21.991743148956534</v>
      </c>
    </row>
    <row r="77" spans="1:7" s="16" customFormat="1" ht="12" x14ac:dyDescent="0.2">
      <c r="A77" s="79" t="s">
        <v>94</v>
      </c>
      <c r="B77" s="98">
        <f>IFERROR(B75/B74/1000,)</f>
        <v>193.44152915364808</v>
      </c>
      <c r="C77" s="98">
        <f>IFERROR(C75/C74/1000,)</f>
        <v>163.11830195896175</v>
      </c>
      <c r="D77" s="98">
        <f>IFERROR(((B77/C77)-1)*100,IF(B77+C77&lt;&gt;0,100,0))</f>
        <v>18.589714845312223</v>
      </c>
      <c r="E77" s="98">
        <f>IFERROR(E75/E74/1000,)</f>
        <v>196.85504711787215</v>
      </c>
      <c r="F77" s="98">
        <f>IFERROR(F75/F74/1000,)</f>
        <v>151.88325372251131</v>
      </c>
      <c r="G77" s="98">
        <f>IFERROR(((E77/F77)-1)*100,IF(E77+F77&lt;&gt;0,100,0))</f>
        <v>29.609448239450884</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124</v>
      </c>
      <c r="C80" s="66">
        <v>124</v>
      </c>
      <c r="D80" s="98">
        <f>IFERROR(((B80/C80)-1)*100,IF(B80+C80&lt;&gt;0,100,0))</f>
        <v>0</v>
      </c>
      <c r="E80" s="66">
        <v>2958</v>
      </c>
      <c r="F80" s="66">
        <v>2956</v>
      </c>
      <c r="G80" s="98">
        <f>IFERROR(((E80/F80)-1)*100,IF(E80+F80&lt;&gt;0,100,0))</f>
        <v>6.7658998646824564E-2</v>
      </c>
    </row>
    <row r="81" spans="1:7" s="16" customFormat="1" ht="12" x14ac:dyDescent="0.2">
      <c r="A81" s="79" t="s">
        <v>54</v>
      </c>
      <c r="B81" s="67">
        <v>12114996.722999999</v>
      </c>
      <c r="C81" s="66">
        <v>8750601.0950000007</v>
      </c>
      <c r="D81" s="98">
        <f>IFERROR(((B81/C81)-1)*100,IF(B81+C81&lt;&gt;0,100,0))</f>
        <v>38.447594530647478</v>
      </c>
      <c r="E81" s="66">
        <v>338723219.12199998</v>
      </c>
      <c r="F81" s="66">
        <v>244533817.861</v>
      </c>
      <c r="G81" s="98">
        <f>IFERROR(((E81/F81)-1)*100,IF(E81+F81&lt;&gt;0,100,0))</f>
        <v>38.517944914490279</v>
      </c>
    </row>
    <row r="82" spans="1:7" s="16" customFormat="1" ht="12" x14ac:dyDescent="0.2">
      <c r="A82" s="79" t="s">
        <v>55</v>
      </c>
      <c r="B82" s="67">
        <v>7071435.4996599099</v>
      </c>
      <c r="C82" s="66">
        <v>1500769.1015997301</v>
      </c>
      <c r="D82" s="98">
        <f>IFERROR(((B82/C82)-1)*100,IF(B82+C82&lt;&gt;0,100,0))</f>
        <v>371.18743930176754</v>
      </c>
      <c r="E82" s="66">
        <v>186617243.829855</v>
      </c>
      <c r="F82" s="66">
        <v>74023701.231011704</v>
      </c>
      <c r="G82" s="98">
        <f>IFERROR(((E82/F82)-1)*100,IF(E82+F82&lt;&gt;0,100,0))</f>
        <v>152.10471879467846</v>
      </c>
    </row>
    <row r="83" spans="1:7" s="32" customFormat="1" x14ac:dyDescent="0.2">
      <c r="A83" s="79" t="s">
        <v>94</v>
      </c>
      <c r="B83" s="98">
        <f>IFERROR(B81/B80/1000,)</f>
        <v>97.701586475806437</v>
      </c>
      <c r="C83" s="98">
        <f>IFERROR(C81/C80/1000,)</f>
        <v>70.569363669354843</v>
      </c>
      <c r="D83" s="98">
        <f>IFERROR(((B83/C83)-1)*100,IF(B83+C83&lt;&gt;0,100,0))</f>
        <v>38.447594530647478</v>
      </c>
      <c r="E83" s="98">
        <f>IFERROR(E81/E80/1000,)</f>
        <v>114.51089219810683</v>
      </c>
      <c r="F83" s="98">
        <f>IFERROR(F81/F80/1000,)</f>
        <v>82.724566258795676</v>
      </c>
      <c r="G83" s="98">
        <f>IFERROR(((E83/F83)-1)*100,IF(E83+F83&lt;&gt;0,100,0))</f>
        <v>38.424288427056538</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7420</v>
      </c>
      <c r="C86" s="64">
        <f>C68+C74+C80</f>
        <v>9780</v>
      </c>
      <c r="D86" s="98">
        <f>IFERROR(((B86/C86)-1)*100,IF(B86+C86&lt;&gt;0,100,0))</f>
        <v>-24.130879345603272</v>
      </c>
      <c r="E86" s="64">
        <f>E68+E74+E80</f>
        <v>144882</v>
      </c>
      <c r="F86" s="64">
        <f>F68+F74+F80</f>
        <v>158455</v>
      </c>
      <c r="G86" s="98">
        <f>IFERROR(((E86/F86)-1)*100,IF(E86+F86&lt;&gt;0,100,0))</f>
        <v>-8.5658388817014259</v>
      </c>
    </row>
    <row r="87" spans="1:7" s="62" customFormat="1" ht="12" x14ac:dyDescent="0.2">
      <c r="A87" s="79" t="s">
        <v>54</v>
      </c>
      <c r="B87" s="64">
        <f t="shared" ref="B87:C87" si="1">B69+B75+B81</f>
        <v>607793692.54299998</v>
      </c>
      <c r="C87" s="64">
        <f t="shared" si="1"/>
        <v>693998130.73099995</v>
      </c>
      <c r="D87" s="98">
        <f>IFERROR(((B87/C87)-1)*100,IF(B87+C87&lt;&gt;0,100,0))</f>
        <v>-12.421422244639102</v>
      </c>
      <c r="E87" s="64">
        <f t="shared" ref="E87:F87" si="2">E69+E75+E81</f>
        <v>11857205714.081999</v>
      </c>
      <c r="F87" s="64">
        <f t="shared" si="2"/>
        <v>10492843708.962</v>
      </c>
      <c r="G87" s="98">
        <f>IFERROR(((E87/F87)-1)*100,IF(E87+F87&lt;&gt;0,100,0))</f>
        <v>13.002785926895012</v>
      </c>
    </row>
    <row r="88" spans="1:7" s="62" customFormat="1" ht="12" x14ac:dyDescent="0.2">
      <c r="A88" s="79" t="s">
        <v>55</v>
      </c>
      <c r="B88" s="64">
        <f t="shared" ref="B88:C88" si="3">B70+B76+B82</f>
        <v>565392596.56092989</v>
      </c>
      <c r="C88" s="64">
        <f t="shared" si="3"/>
        <v>665216239.24008965</v>
      </c>
      <c r="D88" s="98">
        <f>IFERROR(((B88/C88)-1)*100,IF(B88+C88&lt;&gt;0,100,0))</f>
        <v>-15.006194495972224</v>
      </c>
      <c r="E88" s="64">
        <f t="shared" ref="E88:F88" si="4">E70+E76+E82</f>
        <v>11224973096.545635</v>
      </c>
      <c r="F88" s="64">
        <f t="shared" si="4"/>
        <v>10039117686.731852</v>
      </c>
      <c r="G88" s="98">
        <f>IFERROR(((E88/F88)-1)*100,IF(E88+F88&lt;&gt;0,100,0))</f>
        <v>11.812346929462381</v>
      </c>
    </row>
    <row r="89" spans="1:7" s="63" customFormat="1" x14ac:dyDescent="0.2">
      <c r="A89" s="79" t="s">
        <v>95</v>
      </c>
      <c r="B89" s="98">
        <f>IFERROR((B75/B87)*100,IF(B75+B87&lt;&gt;0,100,0))</f>
        <v>74.156538387589904</v>
      </c>
      <c r="C89" s="98">
        <f>IFERROR((C75/C87)*100,IF(C75+C87&lt;&gt;0,100,0))</f>
        <v>67.010307130821047</v>
      </c>
      <c r="D89" s="98">
        <f>IFERROR(((B89/C89)-1)*100,IF(B89+C89&lt;&gt;0,100,0))</f>
        <v>10.664376217255068</v>
      </c>
      <c r="E89" s="98">
        <f>IFERROR((E75/E87)*100,IF(E75+E87&lt;&gt;0,100,0))</f>
        <v>70.720156538409285</v>
      </c>
      <c r="F89" s="98">
        <f>IFERROR((F75/F87)*100,IF(F75+F87&lt;&gt;0,100,0))</f>
        <v>64.255693718542716</v>
      </c>
      <c r="G89" s="98">
        <f>IFERROR(((E89/F89)-1)*100,IF(E89+F89&lt;&gt;0,100,0))</f>
        <v>10.060529185448775</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54912330.008000001</v>
      </c>
      <c r="C97" s="135">
        <v>66561489.266999997</v>
      </c>
      <c r="D97" s="65">
        <f>B97-C97</f>
        <v>-11649159.258999996</v>
      </c>
      <c r="E97" s="135">
        <v>992721002.71399999</v>
      </c>
      <c r="F97" s="135">
        <v>1081782893.4679999</v>
      </c>
      <c r="G97" s="80">
        <f>E97-F97</f>
        <v>-89061890.753999949</v>
      </c>
    </row>
    <row r="98" spans="1:7" s="62" customFormat="1" ht="13.5" x14ac:dyDescent="0.2">
      <c r="A98" s="114" t="s">
        <v>88</v>
      </c>
      <c r="B98" s="66">
        <v>48556330.464000002</v>
      </c>
      <c r="C98" s="135">
        <v>52544281.431000002</v>
      </c>
      <c r="D98" s="65">
        <f>B98-C98</f>
        <v>-3987950.9670000002</v>
      </c>
      <c r="E98" s="135">
        <v>974426421.25699997</v>
      </c>
      <c r="F98" s="135">
        <v>1050347476.503</v>
      </c>
      <c r="G98" s="80">
        <f>E98-F98</f>
        <v>-75921055.246000051</v>
      </c>
    </row>
    <row r="99" spans="1:7" s="62" customFormat="1" ht="12" x14ac:dyDescent="0.2">
      <c r="A99" s="115" t="s">
        <v>16</v>
      </c>
      <c r="B99" s="65">
        <f>B97-B98</f>
        <v>6355999.5439999998</v>
      </c>
      <c r="C99" s="65">
        <f>C97-C98</f>
        <v>14017207.835999995</v>
      </c>
      <c r="D99" s="82"/>
      <c r="E99" s="65">
        <f>E97-E98</f>
        <v>18294581.457000017</v>
      </c>
      <c r="F99" s="82">
        <f>F97-F98</f>
        <v>31435416.964999914</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19211259.385000002</v>
      </c>
      <c r="C102" s="135">
        <v>20688347.322000001</v>
      </c>
      <c r="D102" s="65">
        <f>B102-C102</f>
        <v>-1477087.936999999</v>
      </c>
      <c r="E102" s="135">
        <v>383707599.18699998</v>
      </c>
      <c r="F102" s="135">
        <v>410825861.07200003</v>
      </c>
      <c r="G102" s="80">
        <f>E102-F102</f>
        <v>-27118261.88500005</v>
      </c>
    </row>
    <row r="103" spans="1:7" s="16" customFormat="1" ht="13.5" x14ac:dyDescent="0.2">
      <c r="A103" s="79" t="s">
        <v>88</v>
      </c>
      <c r="B103" s="66">
        <v>19025598.677000001</v>
      </c>
      <c r="C103" s="135">
        <v>26424276.611000001</v>
      </c>
      <c r="D103" s="65">
        <f>B103-C103</f>
        <v>-7398677.9340000004</v>
      </c>
      <c r="E103" s="135">
        <v>432745934.47299999</v>
      </c>
      <c r="F103" s="135">
        <v>447760653.69700003</v>
      </c>
      <c r="G103" s="80">
        <f>E103-F103</f>
        <v>-15014719.224000037</v>
      </c>
    </row>
    <row r="104" spans="1:7" s="28" customFormat="1" ht="12" x14ac:dyDescent="0.2">
      <c r="A104" s="81" t="s">
        <v>16</v>
      </c>
      <c r="B104" s="65">
        <f>B102-B103</f>
        <v>185660.70800000057</v>
      </c>
      <c r="C104" s="65">
        <f>C102-C103</f>
        <v>-5735929.2890000008</v>
      </c>
      <c r="D104" s="82"/>
      <c r="E104" s="65">
        <f>E102-E103</f>
        <v>-49038335.286000013</v>
      </c>
      <c r="F104" s="82">
        <f>F102-F103</f>
        <v>-36934792.625</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829.24083708988701</v>
      </c>
      <c r="C111" s="136">
        <v>765.20033310470399</v>
      </c>
      <c r="D111" s="98">
        <f>IFERROR(((B111/C111)-1)*100,IF(B111+C111&lt;&gt;0,100,0))</f>
        <v>8.3691160621097502</v>
      </c>
      <c r="E111" s="84"/>
      <c r="F111" s="137">
        <v>829.24083708988701</v>
      </c>
      <c r="G111" s="137">
        <v>825.63056763367501</v>
      </c>
    </row>
    <row r="112" spans="1:7" s="16" customFormat="1" ht="12" x14ac:dyDescent="0.2">
      <c r="A112" s="79" t="s">
        <v>50</v>
      </c>
      <c r="B112" s="137">
        <v>817.78567314326699</v>
      </c>
      <c r="C112" s="136">
        <v>756.19281465282097</v>
      </c>
      <c r="D112" s="98">
        <f>IFERROR(((B112/C112)-1)*100,IF(B112+C112&lt;&gt;0,100,0))</f>
        <v>8.1451261235170769</v>
      </c>
      <c r="E112" s="84"/>
      <c r="F112" s="137">
        <v>817.78567314326699</v>
      </c>
      <c r="G112" s="137">
        <v>814.213178233338</v>
      </c>
    </row>
    <row r="113" spans="1:7" s="16" customFormat="1" ht="12" x14ac:dyDescent="0.2">
      <c r="A113" s="79" t="s">
        <v>51</v>
      </c>
      <c r="B113" s="137">
        <v>884.34129397855395</v>
      </c>
      <c r="C113" s="136">
        <v>801.48861150642699</v>
      </c>
      <c r="D113" s="98">
        <f>IFERROR(((B113/C113)-1)*100,IF(B113+C113&lt;&gt;0,100,0))</f>
        <v>10.337349936439178</v>
      </c>
      <c r="E113" s="84"/>
      <c r="F113" s="137">
        <v>884.34129397855395</v>
      </c>
      <c r="G113" s="137">
        <v>880.63495768947803</v>
      </c>
    </row>
    <row r="114" spans="1:7" s="28" customFormat="1" ht="12" x14ac:dyDescent="0.2">
      <c r="A114" s="81" t="s">
        <v>52</v>
      </c>
      <c r="B114" s="85"/>
      <c r="C114" s="84"/>
      <c r="D114" s="86"/>
      <c r="E114" s="84"/>
      <c r="F114" s="71"/>
      <c r="G114" s="71"/>
    </row>
    <row r="115" spans="1:7" s="16" customFormat="1" ht="12" x14ac:dyDescent="0.2">
      <c r="A115" s="79" t="s">
        <v>56</v>
      </c>
      <c r="B115" s="137">
        <v>624.17590341596701</v>
      </c>
      <c r="C115" s="136">
        <v>597.04319246023101</v>
      </c>
      <c r="D115" s="98">
        <f>IFERROR(((B115/C115)-1)*100,IF(B115+C115&lt;&gt;0,100,0))</f>
        <v>4.5445139142999746</v>
      </c>
      <c r="E115" s="84"/>
      <c r="F115" s="137">
        <v>624.17590341596701</v>
      </c>
      <c r="G115" s="137">
        <v>623.392530735592</v>
      </c>
    </row>
    <row r="116" spans="1:7" s="16" customFormat="1" ht="12" x14ac:dyDescent="0.2">
      <c r="A116" s="79" t="s">
        <v>57</v>
      </c>
      <c r="B116" s="137">
        <v>815.55532782415798</v>
      </c>
      <c r="C116" s="136">
        <v>784.58263017919103</v>
      </c>
      <c r="D116" s="98">
        <f>IFERROR(((B116/C116)-1)*100,IF(B116+C116&lt;&gt;0,100,0))</f>
        <v>3.9476654788920262</v>
      </c>
      <c r="E116" s="84"/>
      <c r="F116" s="137">
        <v>817.11760842119497</v>
      </c>
      <c r="G116" s="137">
        <v>814.71406543623198</v>
      </c>
    </row>
    <row r="117" spans="1:7" s="16" customFormat="1" ht="12" x14ac:dyDescent="0.2">
      <c r="A117" s="79" t="s">
        <v>59</v>
      </c>
      <c r="B117" s="137">
        <v>928.73892629650095</v>
      </c>
      <c r="C117" s="136">
        <v>870.71124948415195</v>
      </c>
      <c r="D117" s="98">
        <f>IFERROR(((B117/C117)-1)*100,IF(B117+C117&lt;&gt;0,100,0))</f>
        <v>6.6643995752584173</v>
      </c>
      <c r="E117" s="84"/>
      <c r="F117" s="137">
        <v>928.77407435632006</v>
      </c>
      <c r="G117" s="137">
        <v>924.66372847211699</v>
      </c>
    </row>
    <row r="118" spans="1:7" s="16" customFormat="1" ht="12" x14ac:dyDescent="0.2">
      <c r="A118" s="79" t="s">
        <v>58</v>
      </c>
      <c r="B118" s="137">
        <v>896.09167237216104</v>
      </c>
      <c r="C118" s="136">
        <v>798.82401168243803</v>
      </c>
      <c r="D118" s="98">
        <f>IFERROR(((B118/C118)-1)*100,IF(B118+C118&lt;&gt;0,100,0))</f>
        <v>12.176356652682907</v>
      </c>
      <c r="E118" s="84"/>
      <c r="F118" s="137">
        <v>896.09167237216104</v>
      </c>
      <c r="G118" s="137">
        <v>889.74227388849204</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11</v>
      </c>
      <c r="G126" s="98">
        <f>IFERROR(((E126/F126)-1)*100,IF(E126+F126&lt;&gt;0,100,0))</f>
        <v>-45.45454545454546</v>
      </c>
    </row>
    <row r="127" spans="1:7" s="16" customFormat="1" ht="12" x14ac:dyDescent="0.2">
      <c r="A127" s="79" t="s">
        <v>72</v>
      </c>
      <c r="B127" s="67">
        <v>836</v>
      </c>
      <c r="C127" s="66">
        <v>547</v>
      </c>
      <c r="D127" s="98">
        <f>IFERROR(((B127/C127)-1)*100,IF(B127+C127&lt;&gt;0,100,0))</f>
        <v>52.833638025594155</v>
      </c>
      <c r="E127" s="66">
        <v>4434</v>
      </c>
      <c r="F127" s="66">
        <v>3843</v>
      </c>
      <c r="G127" s="98">
        <f>IFERROR(((E127/F127)-1)*100,IF(E127+F127&lt;&gt;0,100,0))</f>
        <v>15.378610460577669</v>
      </c>
    </row>
    <row r="128" spans="1:7" s="16" customFormat="1" ht="12" x14ac:dyDescent="0.2">
      <c r="A128" s="79" t="s">
        <v>74</v>
      </c>
      <c r="B128" s="67">
        <v>13</v>
      </c>
      <c r="C128" s="66">
        <v>20</v>
      </c>
      <c r="D128" s="98">
        <f>IFERROR(((B128/C128)-1)*100,IF(B128+C128&lt;&gt;0,100,0))</f>
        <v>-35</v>
      </c>
      <c r="E128" s="66">
        <v>100</v>
      </c>
      <c r="F128" s="66">
        <v>161</v>
      </c>
      <c r="G128" s="98">
        <f>IFERROR(((E128/F128)-1)*100,IF(E128+F128&lt;&gt;0,100,0))</f>
        <v>-37.88819875776398</v>
      </c>
    </row>
    <row r="129" spans="1:7" s="28" customFormat="1" ht="12" x14ac:dyDescent="0.2">
      <c r="A129" s="81" t="s">
        <v>34</v>
      </c>
      <c r="B129" s="82">
        <f>SUM(B126:B128)</f>
        <v>849</v>
      </c>
      <c r="C129" s="82">
        <f>SUM(C126:C128)</f>
        <v>567</v>
      </c>
      <c r="D129" s="98">
        <f>IFERROR(((B129/C129)-1)*100,IF(B129+C129&lt;&gt;0,100,0))</f>
        <v>49.735449735449741</v>
      </c>
      <c r="E129" s="82">
        <f>SUM(E126:E128)</f>
        <v>4540</v>
      </c>
      <c r="F129" s="82">
        <f>SUM(F126:F128)</f>
        <v>4015</v>
      </c>
      <c r="G129" s="98">
        <f>IFERROR(((E129/F129)-1)*100,IF(E129+F129&lt;&gt;0,100,0))</f>
        <v>13.075965130759659</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0</v>
      </c>
      <c r="C132" s="66">
        <v>64</v>
      </c>
      <c r="D132" s="98">
        <f>IFERROR(((B132/C132)-1)*100,IF(B132+C132&lt;&gt;0,100,0))</f>
        <v>-100</v>
      </c>
      <c r="E132" s="66">
        <v>259</v>
      </c>
      <c r="F132" s="66">
        <v>399</v>
      </c>
      <c r="G132" s="98">
        <f>IFERROR(((E132/F132)-1)*100,IF(E132+F132&lt;&gt;0,100,0))</f>
        <v>-35.087719298245609</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0</v>
      </c>
      <c r="C134" s="82">
        <f>SUM(C132:C133)</f>
        <v>64</v>
      </c>
      <c r="D134" s="98">
        <f>IFERROR(((B134/C134)-1)*100,IF(B134+C134&lt;&gt;0,100,0))</f>
        <v>-100</v>
      </c>
      <c r="E134" s="82">
        <f>SUM(E132:E133)</f>
        <v>259</v>
      </c>
      <c r="F134" s="82">
        <f>SUM(F132:F133)</f>
        <v>399</v>
      </c>
      <c r="G134" s="98">
        <f>IFERROR(((E134/F134)-1)*100,IF(E134+F134&lt;&gt;0,100,0))</f>
        <v>-35.087719298245609</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222</v>
      </c>
      <c r="F137" s="66">
        <v>80871</v>
      </c>
      <c r="G137" s="98">
        <f>IFERROR(((E137/F137)-1)*100,IF(E137+F137&lt;&gt;0,100,0))</f>
        <v>-99.725488741328789</v>
      </c>
    </row>
    <row r="138" spans="1:7" s="16" customFormat="1" ht="12" x14ac:dyDescent="0.2">
      <c r="A138" s="79" t="s">
        <v>72</v>
      </c>
      <c r="B138" s="67">
        <v>634850</v>
      </c>
      <c r="C138" s="66">
        <v>1326522</v>
      </c>
      <c r="D138" s="98">
        <f>IFERROR(((B138/C138)-1)*100,IF(B138+C138&lt;&gt;0,100,0))</f>
        <v>-52.141766212697569</v>
      </c>
      <c r="E138" s="66">
        <v>4375007</v>
      </c>
      <c r="F138" s="66">
        <v>4226454</v>
      </c>
      <c r="G138" s="98">
        <f>IFERROR(((E138/F138)-1)*100,IF(E138+F138&lt;&gt;0,100,0))</f>
        <v>3.5148377339490722</v>
      </c>
    </row>
    <row r="139" spans="1:7" s="16" customFormat="1" ht="12" x14ac:dyDescent="0.2">
      <c r="A139" s="79" t="s">
        <v>74</v>
      </c>
      <c r="B139" s="67">
        <v>375</v>
      </c>
      <c r="C139" s="66">
        <v>2808</v>
      </c>
      <c r="D139" s="98">
        <f>IFERROR(((B139/C139)-1)*100,IF(B139+C139&lt;&gt;0,100,0))</f>
        <v>-86.645299145299148</v>
      </c>
      <c r="E139" s="66">
        <v>5243</v>
      </c>
      <c r="F139" s="66">
        <v>8424</v>
      </c>
      <c r="G139" s="98">
        <f>IFERROR(((E139/F139)-1)*100,IF(E139+F139&lt;&gt;0,100,0))</f>
        <v>-37.761158594491931</v>
      </c>
    </row>
    <row r="140" spans="1:7" s="16" customFormat="1" ht="12" x14ac:dyDescent="0.2">
      <c r="A140" s="81" t="s">
        <v>34</v>
      </c>
      <c r="B140" s="82">
        <f>SUM(B137:B139)</f>
        <v>635225</v>
      </c>
      <c r="C140" s="82">
        <f>SUM(C137:C139)</f>
        <v>1329330</v>
      </c>
      <c r="D140" s="98">
        <f>IFERROR(((B140/C140)-1)*100,IF(B140+C140&lt;&gt;0,100,0))</f>
        <v>-52.214649485078944</v>
      </c>
      <c r="E140" s="82">
        <f>SUM(E137:E139)</f>
        <v>4380472</v>
      </c>
      <c r="F140" s="82">
        <f>SUM(F137:F139)</f>
        <v>4315749</v>
      </c>
      <c r="G140" s="98">
        <f>IFERROR(((E140/F140)-1)*100,IF(E140+F140&lt;&gt;0,100,0))</f>
        <v>1.4996933324899153</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0</v>
      </c>
      <c r="C143" s="66">
        <v>28600</v>
      </c>
      <c r="D143" s="98">
        <f>IFERROR(((B143/C143)-1)*100,)</f>
        <v>-100</v>
      </c>
      <c r="E143" s="66">
        <v>183897</v>
      </c>
      <c r="F143" s="66">
        <v>156938</v>
      </c>
      <c r="G143" s="98">
        <f>IFERROR(((E143/F143)-1)*100,)</f>
        <v>17.178121296308092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0</v>
      </c>
      <c r="C145" s="82">
        <f>SUM(C143:C144)</f>
        <v>28600</v>
      </c>
      <c r="D145" s="98">
        <f>IFERROR(((B145/C145)-1)*100,)</f>
        <v>-100</v>
      </c>
      <c r="E145" s="82">
        <f>SUM(E143:E144)</f>
        <v>183897</v>
      </c>
      <c r="F145" s="82">
        <f>SUM(F143:F144)</f>
        <v>156938</v>
      </c>
      <c r="G145" s="98">
        <f>IFERROR(((E145/F145)-1)*100,)</f>
        <v>17.178121296308092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5233.7470000000003</v>
      </c>
      <c r="F148" s="66">
        <v>1932016.6625000001</v>
      </c>
      <c r="G148" s="98">
        <f>IFERROR(((E148/F148)-1)*100,IF(E148+F148&lt;&gt;0,100,0))</f>
        <v>-99.729104458487043</v>
      </c>
    </row>
    <row r="149" spans="1:7" s="32" customFormat="1" x14ac:dyDescent="0.2">
      <c r="A149" s="79" t="s">
        <v>72</v>
      </c>
      <c r="B149" s="67">
        <v>57962213.066629998</v>
      </c>
      <c r="C149" s="66">
        <v>123507576.8285</v>
      </c>
      <c r="D149" s="98">
        <f>IFERROR(((B149/C149)-1)*100,IF(B149+C149&lt;&gt;0,100,0))</f>
        <v>-53.069913154303805</v>
      </c>
      <c r="E149" s="66">
        <v>408117240.43484002</v>
      </c>
      <c r="F149" s="66">
        <v>398938523.82686001</v>
      </c>
      <c r="G149" s="98">
        <f>IFERROR(((E149/F149)-1)*100,IF(E149+F149&lt;&gt;0,100,0))</f>
        <v>2.3007847224008948</v>
      </c>
    </row>
    <row r="150" spans="1:7" s="32" customFormat="1" x14ac:dyDescent="0.2">
      <c r="A150" s="79" t="s">
        <v>74</v>
      </c>
      <c r="B150" s="67">
        <v>3081358.33</v>
      </c>
      <c r="C150" s="66">
        <v>16175985.6</v>
      </c>
      <c r="D150" s="98">
        <f>IFERROR(((B150/C150)-1)*100,IF(B150+C150&lt;&gt;0,100,0))</f>
        <v>-80.951031942066024</v>
      </c>
      <c r="E150" s="66">
        <v>37089992.640000001</v>
      </c>
      <c r="F150" s="66">
        <v>45743529.899999999</v>
      </c>
      <c r="G150" s="98">
        <f>IFERROR(((E150/F150)-1)*100,IF(E150+F150&lt;&gt;0,100,0))</f>
        <v>-18.917510911198832</v>
      </c>
    </row>
    <row r="151" spans="1:7" s="16" customFormat="1" ht="12" x14ac:dyDescent="0.2">
      <c r="A151" s="81" t="s">
        <v>34</v>
      </c>
      <c r="B151" s="82">
        <f>SUM(B148:B150)</f>
        <v>61043571.396629997</v>
      </c>
      <c r="C151" s="82">
        <f>SUM(C148:C150)</f>
        <v>139683562.4285</v>
      </c>
      <c r="D151" s="98">
        <f>IFERROR(((B151/C151)-1)*100,IF(B151+C151&lt;&gt;0,100,0))</f>
        <v>-56.298672273714054</v>
      </c>
      <c r="E151" s="82">
        <f>SUM(E148:E150)</f>
        <v>445212466.82183999</v>
      </c>
      <c r="F151" s="82">
        <f>SUM(F148:F150)</f>
        <v>446614070.38936001</v>
      </c>
      <c r="G151" s="98">
        <f>IFERROR(((E151/F151)-1)*100,IF(E151+F151&lt;&gt;0,100,0))</f>
        <v>-0.31382879771300054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0</v>
      </c>
      <c r="C154" s="66">
        <v>64192.224999999999</v>
      </c>
      <c r="D154" s="98">
        <f>IFERROR(((B154/C154)-1)*100,IF(B154+C154&lt;&gt;0,100,0))</f>
        <v>-100</v>
      </c>
      <c r="E154" s="66">
        <v>311684.74164000002</v>
      </c>
      <c r="F154" s="66">
        <v>334309.10479000001</v>
      </c>
      <c r="G154" s="98">
        <f>IFERROR(((E154/F154)-1)*100,IF(E154+F154&lt;&gt;0,100,0))</f>
        <v>-6.7674983498315804</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0</v>
      </c>
      <c r="C156" s="82">
        <f>SUM(C154:C155)</f>
        <v>64192.224999999999</v>
      </c>
      <c r="D156" s="98">
        <f>IFERROR(((B156/C156)-1)*100,IF(B156+C156&lt;&gt;0,100,0))</f>
        <v>-100</v>
      </c>
      <c r="E156" s="82">
        <f>SUM(E154:E155)</f>
        <v>311684.74164000002</v>
      </c>
      <c r="F156" s="82">
        <f>SUM(F154:F155)</f>
        <v>334309.10479000001</v>
      </c>
      <c r="G156" s="98">
        <f>IFERROR(((E156/F156)-1)*100,IF(E156+F156&lt;&gt;0,100,0))</f>
        <v>-6.7674983498315804</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30471</v>
      </c>
      <c r="D159" s="98">
        <f>IFERROR(((B159/C159)-1)*100,IF(B159+C159&lt;&gt;0,100,0))</f>
        <v>-99.294411079386961</v>
      </c>
      <c r="E159" s="78"/>
      <c r="F159" s="78"/>
      <c r="G159" s="65"/>
    </row>
    <row r="160" spans="1:7" s="16" customFormat="1" ht="12" x14ac:dyDescent="0.2">
      <c r="A160" s="79" t="s">
        <v>72</v>
      </c>
      <c r="B160" s="67">
        <v>1516403</v>
      </c>
      <c r="C160" s="66">
        <v>1392927</v>
      </c>
      <c r="D160" s="98">
        <f>IFERROR(((B160/C160)-1)*100,IF(B160+C160&lt;&gt;0,100,0))</f>
        <v>8.8644990010244626</v>
      </c>
      <c r="E160" s="78"/>
      <c r="F160" s="78"/>
      <c r="G160" s="65"/>
    </row>
    <row r="161" spans="1:7" s="16" customFormat="1" ht="12" x14ac:dyDescent="0.2">
      <c r="A161" s="79" t="s">
        <v>74</v>
      </c>
      <c r="B161" s="67">
        <v>1708</v>
      </c>
      <c r="C161" s="66">
        <v>2317</v>
      </c>
      <c r="D161" s="98">
        <f>IFERROR(((B161/C161)-1)*100,IF(B161+C161&lt;&gt;0,100,0))</f>
        <v>-26.28398791540786</v>
      </c>
      <c r="E161" s="78"/>
      <c r="F161" s="78"/>
      <c r="G161" s="65"/>
    </row>
    <row r="162" spans="1:7" s="28" customFormat="1" ht="12" x14ac:dyDescent="0.2">
      <c r="A162" s="81" t="s">
        <v>34</v>
      </c>
      <c r="B162" s="82">
        <f>SUM(B159:B161)</f>
        <v>1518326</v>
      </c>
      <c r="C162" s="82">
        <f>SUM(C159:C161)</f>
        <v>1425715</v>
      </c>
      <c r="D162" s="98">
        <f>IFERROR(((B162/C162)-1)*100,IF(B162+C162&lt;&gt;0,100,0))</f>
        <v>6.4957582686581805</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154738</v>
      </c>
      <c r="C165" s="66">
        <v>173915</v>
      </c>
      <c r="D165" s="98">
        <f>IFERROR(((B165/C165)-1)*100,IF(B165+C165&lt;&gt;0,100,0))</f>
        <v>-11.026650950176808</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154738</v>
      </c>
      <c r="C167" s="82">
        <f>SUM(C165:C166)</f>
        <v>173915</v>
      </c>
      <c r="D167" s="98">
        <f>IFERROR(((B167/C167)-1)*100,IF(B167+C167&lt;&gt;0,100,0))</f>
        <v>-11.026650950176808</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8855</v>
      </c>
      <c r="C175" s="113">
        <v>9810</v>
      </c>
      <c r="D175" s="111">
        <f>IFERROR(((B175/C175)-1)*100,IF(B175+C175&lt;&gt;0,100,0))</f>
        <v>-9.7349643221202875</v>
      </c>
      <c r="E175" s="113">
        <v>146111</v>
      </c>
      <c r="F175" s="113">
        <v>138359</v>
      </c>
      <c r="G175" s="111">
        <f>IFERROR(((E175/F175)-1)*100,IF(E175+F175&lt;&gt;0,100,0))</f>
        <v>5.6028158630808234</v>
      </c>
    </row>
    <row r="176" spans="1:7" x14ac:dyDescent="0.2">
      <c r="A176" s="101" t="s">
        <v>32</v>
      </c>
      <c r="B176" s="112">
        <v>59380</v>
      </c>
      <c r="C176" s="113">
        <v>63347</v>
      </c>
      <c r="D176" s="111">
        <f t="shared" ref="D176:D178" si="5">IFERROR(((B176/C176)-1)*100,IF(B176+C176&lt;&gt;0,100,0))</f>
        <v>-6.2623328650133425</v>
      </c>
      <c r="E176" s="113">
        <v>944169</v>
      </c>
      <c r="F176" s="113">
        <v>919555</v>
      </c>
      <c r="G176" s="111">
        <f>IFERROR(((E176/F176)-1)*100,IF(E176+F176&lt;&gt;0,100,0))</f>
        <v>2.676729505032327</v>
      </c>
    </row>
    <row r="177" spans="1:7" x14ac:dyDescent="0.2">
      <c r="A177" s="101" t="s">
        <v>92</v>
      </c>
      <c r="B177" s="112">
        <v>25047268</v>
      </c>
      <c r="C177" s="113">
        <v>21872288</v>
      </c>
      <c r="D177" s="111">
        <f t="shared" si="5"/>
        <v>14.515993937168336</v>
      </c>
      <c r="E177" s="113">
        <v>362930397</v>
      </c>
      <c r="F177" s="113">
        <v>294723738</v>
      </c>
      <c r="G177" s="111">
        <f>IFERROR(((E177/F177)-1)*100,IF(E177+F177&lt;&gt;0,100,0))</f>
        <v>23.142573944959931</v>
      </c>
    </row>
    <row r="178" spans="1:7" x14ac:dyDescent="0.2">
      <c r="A178" s="101" t="s">
        <v>93</v>
      </c>
      <c r="B178" s="112">
        <v>103803</v>
      </c>
      <c r="C178" s="113">
        <v>114608</v>
      </c>
      <c r="D178" s="111">
        <f t="shared" si="5"/>
        <v>-9.427788636046353</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308</v>
      </c>
      <c r="C181" s="113">
        <v>391</v>
      </c>
      <c r="D181" s="111">
        <f t="shared" ref="D181:D184" si="6">IFERROR(((B181/C181)-1)*100,IF(B181+C181&lt;&gt;0,100,0))</f>
        <v>-21.227621483375959</v>
      </c>
      <c r="E181" s="113">
        <v>6904</v>
      </c>
      <c r="F181" s="113">
        <v>5935</v>
      </c>
      <c r="G181" s="111">
        <f t="shared" ref="G181" si="7">IFERROR(((E181/F181)-1)*100,IF(E181+F181&lt;&gt;0,100,0))</f>
        <v>16.326874473462503</v>
      </c>
    </row>
    <row r="182" spans="1:7" x14ac:dyDescent="0.2">
      <c r="A182" s="101" t="s">
        <v>32</v>
      </c>
      <c r="B182" s="112">
        <v>4295</v>
      </c>
      <c r="C182" s="113">
        <v>7149</v>
      </c>
      <c r="D182" s="111">
        <f t="shared" si="6"/>
        <v>-39.921667366065186</v>
      </c>
      <c r="E182" s="113">
        <v>100233</v>
      </c>
      <c r="F182" s="113">
        <v>75958</v>
      </c>
      <c r="G182" s="111">
        <f t="shared" ref="G182" si="8">IFERROR(((E182/F182)-1)*100,IF(E182+F182&lt;&gt;0,100,0))</f>
        <v>31.958450722767839</v>
      </c>
    </row>
    <row r="183" spans="1:7" x14ac:dyDescent="0.2">
      <c r="A183" s="101" t="s">
        <v>92</v>
      </c>
      <c r="B183" s="112">
        <v>50330</v>
      </c>
      <c r="C183" s="113">
        <v>54710</v>
      </c>
      <c r="D183" s="111">
        <f t="shared" si="6"/>
        <v>-8.0058490221166174</v>
      </c>
      <c r="E183" s="113">
        <v>2028191</v>
      </c>
      <c r="F183" s="113">
        <v>1288476</v>
      </c>
      <c r="G183" s="111">
        <f t="shared" ref="G183" si="9">IFERROR(((E183/F183)-1)*100,IF(E183+F183&lt;&gt;0,100,0))</f>
        <v>57.410072054116654</v>
      </c>
    </row>
    <row r="184" spans="1:7" x14ac:dyDescent="0.2">
      <c r="A184" s="101" t="s">
        <v>93</v>
      </c>
      <c r="B184" s="112">
        <v>38199</v>
      </c>
      <c r="C184" s="113">
        <v>41982</v>
      </c>
      <c r="D184" s="111">
        <f t="shared" si="6"/>
        <v>-9.0110047163069922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2022-04-25T08:22:09Z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