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7C5E2B74-0D1E-4556-BBB4-66903374E2FB}" xr6:coauthVersionLast="47" xr6:coauthVersionMax="47" xr10:uidLastSave="{00000000-0000-0000-0000-000000000000}"/>
  <bookViews>
    <workbookView xWindow="2205" yWindow="220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<sst xmlns="http://schemas.openxmlformats.org/spreadsheetml/2006/main" count="270" uniqueCount="102">
  <si>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</si>
  <si>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</si>
  <si>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</si>
  <si>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</si>
  <si>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</si>
  <si>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</si>
  <si>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</si>
  <si>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</si>
  <si>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</si>
  <si>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</si>
  <si>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</si>
  <si>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</si>
  <si>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</si>
  <si>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</si>
  <si>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</si>
  <si>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</si>
  <si>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</si>
  <si>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</si>
  <si>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</si>
  <si>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</si>
  <si>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</si>
  <si>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</si>
  <si>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</si>
  <si>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</si>
  <si>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</si>
  <si>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</si>
  <si>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</si>
  <si>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</si>
  <si>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</si>
  <si>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</si>
  <si>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</si>
  <si>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</si>
  <si>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</si>
  <si>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</si>
  <si>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</si>
  <si>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</si>
  <si>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</si>
  <si>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</si>
  <si>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</si>
  <si>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</si>
  <si>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</si>
  <si>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</si>
  <si>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</si>
  <si>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</si>
  <si>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</si>
  <si>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</si>
  <si>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</si>
  <si>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</si>
  <si>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</si>
  <si>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</si>
  <si>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</si>
  <si>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</si>
  <si>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</si>
  <si>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</si>
  <si>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</si>
  <si>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</si>
  <si>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</si>
  <si>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</si>
  <si>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</si>
  <si>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</si>
  <si>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</si>
  <si>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</si>
  <si>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</si>
  <si>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</si>
  <si>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</si>
  <si>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</si>
  <si>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</si>
  <si>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</si>
  <si>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</si>
  <si>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</si>
  <si>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</si>
  <si>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</si>
  <si>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</si>
  <si>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</si>
  <si>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</si>
  <si>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</si>
  <si>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</si>
  <si>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</si>
  <si>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</si>
  <si>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</si>
  <si>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</si>
  <si>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</si>
  <si>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</si>
  <si>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</si>
  <si>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</si>
  <si>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</si>
  <si>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</si>
  <si>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</si>
  <si>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</si>
  <si>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</si>
  <si>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</si>
  <si>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</si>
  <si>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</si>
  <si>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</si>
  <si>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</si>
  <si>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</si>
  <si>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</si>
  <si>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</si>
  <si>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</si>
  <si>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6 May 2022</t>
  </si>
  <si>
    <t>06.05.2022</t>
  </si>
  <si>
    <t>07.05.2021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</si>
</sst>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1471299</v>
      </c>
      <c r="C11" s="67">
        <v>1461412</v>
      </c>
      <c r="D11" s="98">
        <f>IFERROR(((B11/C11)-1)*100,IF(B11+C11&lt;&gt;0,100,0))</f>
        <v>0.67653748566454119</v>
      </c>
      <c r="E11" s="67">
        <v>29223517</v>
      </c>
      <c r="F11" s="67">
        <v>28200364</v>
      </c>
      <c r="G11" s="98">
        <f>IFERROR(((E11/F11)-1)*100,IF(E11+F11&lt;&gt;0,100,0))</f>
        <v>3.6281552961515029</v>
      </c>
    </row>
    <row r="12" spans="1:7" s="16" customFormat="1" ht="12" x14ac:dyDescent="0.2">
      <c r="A12" s="64" t="s">
        <v>9</v>
      </c>
      <c r="B12" s="67">
        <v>1620462.098</v>
      </c>
      <c r="C12" s="67">
        <v>2273122.5950000002</v>
      </c>
      <c r="D12" s="98">
        <f>IFERROR(((B12/C12)-1)*100,IF(B12+C12&lt;&gt;0,100,0))</f>
        <v>-28.712067639273108</v>
      </c>
      <c r="E12" s="67">
        <v>29388440.640000001</v>
      </c>
      <c r="F12" s="67">
        <v>46614674.994000003</v>
      </c>
      <c r="G12" s="98">
        <f>IFERROR(((E12/F12)-1)*100,IF(E12+F12&lt;&gt;0,100,0))</f>
        <v>-36.954530641299712</v>
      </c>
    </row>
    <row r="13" spans="1:7" s="16" customFormat="1" ht="12" x14ac:dyDescent="0.2">
      <c r="A13" s="64" t="s">
        <v>10</v>
      </c>
      <c r="B13" s="67">
        <v>98337245.917728707</v>
      </c>
      <c r="C13" s="67">
        <v>98971710.636046395</v>
      </c>
      <c r="D13" s="98">
        <f>IFERROR(((B13/C13)-1)*100,IF(B13+C13&lt;&gt;0,100,0))</f>
        <v>-0.64105663551763392</v>
      </c>
      <c r="E13" s="67">
        <v>2185395625.8556199</v>
      </c>
      <c r="F13" s="67">
        <v>1958022420.7664101</v>
      </c>
      <c r="G13" s="98">
        <f>IFERROR(((E13/F13)-1)*100,IF(E13+F13&lt;&gt;0,100,0))</f>
        <v>11.612390270802475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388</v>
      </c>
      <c r="C16" s="67">
        <v>348</v>
      </c>
      <c r="D16" s="98">
        <f>IFERROR(((B16/C16)-1)*100,IF(B16+C16&lt;&gt;0,100,0))</f>
        <v>11.494252873563227</v>
      </c>
      <c r="E16" s="67">
        <v>6925</v>
      </c>
      <c r="F16" s="67">
        <v>5946</v>
      </c>
      <c r="G16" s="98">
        <f>IFERROR(((E16/F16)-1)*100,IF(E16+F16&lt;&gt;0,100,0))</f>
        <v>16.464850319542546</v>
      </c>
    </row>
    <row r="17" spans="1:7" s="16" customFormat="1" ht="12" x14ac:dyDescent="0.2">
      <c r="A17" s="64" t="s">
        <v>9</v>
      </c>
      <c r="B17" s="67">
        <v>470523.45500000002</v>
      </c>
      <c r="C17" s="67">
        <v>145596.76699999999</v>
      </c>
      <c r="D17" s="98">
        <f>IFERROR(((B17/C17)-1)*100,IF(B17+C17&lt;&gt;0,100,0))</f>
        <v>223.16888945755235</v>
      </c>
      <c r="E17" s="67">
        <v>3206427.9619999998</v>
      </c>
      <c r="F17" s="67">
        <v>4372688.892</v>
      </c>
      <c r="G17" s="98">
        <f>IFERROR(((E17/F17)-1)*100,IF(E17+F17&lt;&gt;0,100,0))</f>
        <v>-26.671481982944613</v>
      </c>
    </row>
    <row r="18" spans="1:7" s="16" customFormat="1" ht="12" x14ac:dyDescent="0.2">
      <c r="A18" s="64" t="s">
        <v>10</v>
      </c>
      <c r="B18" s="67">
        <v>16057087.2754487</v>
      </c>
      <c r="C18" s="67">
        <v>8683139.0557564106</v>
      </c>
      <c r="D18" s="98">
        <f>IFERROR(((B18/C18)-1)*100,IF(B18+C18&lt;&gt;0,100,0))</f>
        <v>84.922608889970448</v>
      </c>
      <c r="E18" s="67">
        <v>205815129.61882001</v>
      </c>
      <c r="F18" s="67">
        <v>139744012.260943</v>
      </c>
      <c r="G18" s="98">
        <f>IFERROR(((E18/F18)-1)*100,IF(E18+F18&lt;&gt;0,100,0))</f>
        <v>47.280106166196866</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15309864.6318</v>
      </c>
      <c r="C24" s="66">
        <v>16916907.075339999</v>
      </c>
      <c r="D24" s="65">
        <f>B24-C24</f>
        <v>-1607042.4435399994</v>
      </c>
      <c r="E24" s="67">
        <v>363677910.80857998</v>
      </c>
      <c r="F24" s="67">
        <v>378340585.76459998</v>
      </c>
      <c r="G24" s="65">
        <f>E24-F24</f>
        <v>-14662674.956019998</v>
      </c>
    </row>
    <row r="25" spans="1:7" s="16" customFormat="1" ht="12" x14ac:dyDescent="0.2">
      <c r="A25" s="68" t="s">
        <v>15</v>
      </c>
      <c r="B25" s="66">
        <v>28927998.963100001</v>
      </c>
      <c r="C25" s="66">
        <v>20249044.375599999</v>
      </c>
      <c r="D25" s="65">
        <f>B25-C25</f>
        <v>8678954.5875000022</v>
      </c>
      <c r="E25" s="67">
        <v>362662395.04277998</v>
      </c>
      <c r="F25" s="67">
        <v>392435115.38537002</v>
      </c>
      <c r="G25" s="65">
        <f>E25-F25</f>
        <v>-29772720.342590034</v>
      </c>
    </row>
    <row r="26" spans="1:7" s="28" customFormat="1" ht="12" x14ac:dyDescent="0.2">
      <c r="A26" s="69" t="s">
        <v>16</v>
      </c>
      <c r="B26" s="70">
        <f>B24-B25</f>
        <v>-13618134.331300002</v>
      </c>
      <c r="C26" s="70">
        <f>C24-C25</f>
        <v>-3332137.3002599999</v>
      </c>
      <c r="D26" s="70"/>
      <c r="E26" s="70">
        <f>E24-E25</f>
        <v>1015515.7657999992</v>
      </c>
      <c r="F26" s="70">
        <f>F24-F25</f>
        <v>-14094529.620770037</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67978.135729019996</v>
      </c>
      <c r="C33" s="132">
        <v>68519.528903710001</v>
      </c>
      <c r="D33" s="98">
        <f t="shared" ref="D33:D42" si="0">IFERROR(((B33/C33)-1)*100,IF(B33+C33&lt;&gt;0,100,0))</f>
        <v>-0.79012973870679071</v>
      </c>
      <c r="E33" s="64"/>
      <c r="F33" s="132">
        <v>72438.25</v>
      </c>
      <c r="G33" s="132">
        <v>67256.72</v>
      </c>
    </row>
    <row r="34" spans="1:7" s="16" customFormat="1" ht="12" x14ac:dyDescent="0.2">
      <c r="A34" s="64" t="s">
        <v>23</v>
      </c>
      <c r="B34" s="132">
        <v>76769.943856540005</v>
      </c>
      <c r="C34" s="132">
        <v>72563.498483100004</v>
      </c>
      <c r="D34" s="98">
        <f t="shared" si="0"/>
        <v>5.7969164405981433</v>
      </c>
      <c r="E34" s="64"/>
      <c r="F34" s="132">
        <v>81996.02</v>
      </c>
      <c r="G34" s="132">
        <v>76169.69</v>
      </c>
    </row>
    <row r="35" spans="1:7" s="16" customFormat="1" ht="12" x14ac:dyDescent="0.2">
      <c r="A35" s="64" t="s">
        <v>24</v>
      </c>
      <c r="B35" s="132">
        <v>68143.141279069998</v>
      </c>
      <c r="C35" s="132">
        <v>56415.333420149997</v>
      </c>
      <c r="D35" s="98">
        <f t="shared" si="0"/>
        <v>20.788333858771722</v>
      </c>
      <c r="E35" s="64"/>
      <c r="F35" s="132">
        <v>70996.820000000007</v>
      </c>
      <c r="G35" s="132">
        <v>67815.210000000006</v>
      </c>
    </row>
    <row r="36" spans="1:7" s="16" customFormat="1" ht="12" x14ac:dyDescent="0.2">
      <c r="A36" s="64" t="s">
        <v>25</v>
      </c>
      <c r="B36" s="132">
        <v>61290.096140540001</v>
      </c>
      <c r="C36" s="132">
        <v>62573.364692210002</v>
      </c>
      <c r="D36" s="98">
        <f t="shared" si="0"/>
        <v>-2.0508223554578264</v>
      </c>
      <c r="E36" s="64"/>
      <c r="F36" s="132">
        <v>65604.87</v>
      </c>
      <c r="G36" s="132">
        <v>60549.88</v>
      </c>
    </row>
    <row r="37" spans="1:7" s="16" customFormat="1" ht="12" x14ac:dyDescent="0.2">
      <c r="A37" s="64" t="s">
        <v>79</v>
      </c>
      <c r="B37" s="132">
        <v>72844.174057480006</v>
      </c>
      <c r="C37" s="132">
        <v>71473.913742449993</v>
      </c>
      <c r="D37" s="98">
        <f t="shared" si="0"/>
        <v>1.9171474504217301</v>
      </c>
      <c r="E37" s="64"/>
      <c r="F37" s="132">
        <v>77399.8</v>
      </c>
      <c r="G37" s="132">
        <v>71844.160000000003</v>
      </c>
    </row>
    <row r="38" spans="1:7" s="16" customFormat="1" ht="12" x14ac:dyDescent="0.2">
      <c r="A38" s="64" t="s">
        <v>26</v>
      </c>
      <c r="B38" s="132">
        <v>74631.754030359996</v>
      </c>
      <c r="C38" s="132">
        <v>86856.144089499998</v>
      </c>
      <c r="D38" s="98">
        <f t="shared" si="0"/>
        <v>-14.074295131664504</v>
      </c>
      <c r="E38" s="64"/>
      <c r="F38" s="132">
        <v>80286.880000000005</v>
      </c>
      <c r="G38" s="132">
        <v>73783.02</v>
      </c>
    </row>
    <row r="39" spans="1:7" s="16" customFormat="1" ht="12" x14ac:dyDescent="0.2">
      <c r="A39" s="64" t="s">
        <v>27</v>
      </c>
      <c r="B39" s="132">
        <v>15318.020208989999</v>
      </c>
      <c r="C39" s="132">
        <v>12710.54751516</v>
      </c>
      <c r="D39" s="98">
        <f t="shared" si="0"/>
        <v>20.514243707598268</v>
      </c>
      <c r="E39" s="64"/>
      <c r="F39" s="132">
        <v>16346.7</v>
      </c>
      <c r="G39" s="132">
        <v>15152.11</v>
      </c>
    </row>
    <row r="40" spans="1:7" s="16" customFormat="1" ht="12" x14ac:dyDescent="0.2">
      <c r="A40" s="64" t="s">
        <v>28</v>
      </c>
      <c r="B40" s="132">
        <v>78587.706001660001</v>
      </c>
      <c r="C40" s="132">
        <v>83208.115084360004</v>
      </c>
      <c r="D40" s="98">
        <f t="shared" si="0"/>
        <v>-5.5528346940867834</v>
      </c>
      <c r="E40" s="64"/>
      <c r="F40" s="132">
        <v>84279.37</v>
      </c>
      <c r="G40" s="132">
        <v>77713.69</v>
      </c>
    </row>
    <row r="41" spans="1:7" s="16" customFormat="1" ht="12" x14ac:dyDescent="0.2">
      <c r="A41" s="64" t="s">
        <v>29</v>
      </c>
      <c r="B41" s="72"/>
      <c r="C41" s="72"/>
      <c r="D41" s="98">
        <f t="shared" si="0"/>
        <v>0</v>
      </c>
      <c r="E41" s="64"/>
      <c r="F41" s="72"/>
      <c r="G41" s="72"/>
    </row>
    <row r="42" spans="1:7" s="16" customFormat="1" ht="12" x14ac:dyDescent="0.2">
      <c r="A42" s="64" t="s">
        <v>78</v>
      </c>
      <c r="B42" s="132">
        <v>1364.39964113</v>
      </c>
      <c r="C42" s="132">
        <v>1246.99292995</v>
      </c>
      <c r="D42" s="98">
        <f t="shared" si="0"/>
        <v>9.4151865948997493</v>
      </c>
      <c r="E42" s="64"/>
      <c r="F42" s="132">
        <v>1427.73</v>
      </c>
      <c r="G42" s="132">
        <v>1355.97</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19997.5691605959</v>
      </c>
      <c r="D48" s="72"/>
      <c r="E48" s="133">
        <v>19589.432786368201</v>
      </c>
      <c r="F48" s="72"/>
      <c r="G48" s="98">
        <f>IFERROR(((C48/E48)-1)*100,IF(C48+E48&lt;&gt;0,100,0))</f>
        <v>2.083451719499041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3058</v>
      </c>
      <c r="D54" s="75"/>
      <c r="E54" s="134">
        <v>1147018</v>
      </c>
      <c r="F54" s="134">
        <v>125792163.52</v>
      </c>
      <c r="G54" s="134">
        <v>9228138.6720000003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5640</v>
      </c>
      <c r="C68" s="66">
        <v>6725</v>
      </c>
      <c r="D68" s="98">
        <f>IFERROR(((B68/C68)-1)*100,IF(B68+C68&lt;&gt;0,100,0))</f>
        <v>-16.133828996282528</v>
      </c>
      <c r="E68" s="66">
        <v>113064</v>
      </c>
      <c r="F68" s="66">
        <v>121622</v>
      </c>
      <c r="G68" s="98">
        <f>IFERROR(((E68/F68)-1)*100,IF(E68+F68&lt;&gt;0,100,0))</f>
        <v>-7.0365558862705786</v>
      </c>
    </row>
    <row r="69" spans="1:7" s="16" customFormat="1" ht="12" x14ac:dyDescent="0.2">
      <c r="A69" s="79" t="s">
        <v>54</v>
      </c>
      <c r="B69" s="67">
        <v>209703546.79100001</v>
      </c>
      <c r="C69" s="66">
        <v>278686429.01999998</v>
      </c>
      <c r="D69" s="98">
        <f>IFERROR(((B69/C69)-1)*100,IF(B69+C69&lt;&gt;0,100,0))</f>
        <v>-24.752867397087861</v>
      </c>
      <c r="E69" s="66">
        <v>3507153626.6279998</v>
      </c>
      <c r="F69" s="66">
        <v>3929710103.2059999</v>
      </c>
      <c r="G69" s="98">
        <f>IFERROR(((E69/F69)-1)*100,IF(E69+F69&lt;&gt;0,100,0))</f>
        <v>-10.752866381498805</v>
      </c>
    </row>
    <row r="70" spans="1:7" s="62" customFormat="1" ht="12" x14ac:dyDescent="0.2">
      <c r="A70" s="79" t="s">
        <v>55</v>
      </c>
      <c r="B70" s="67">
        <v>198876128.22020999</v>
      </c>
      <c r="C70" s="66">
        <v>269923528.95005</v>
      </c>
      <c r="D70" s="98">
        <f>IFERROR(((B70/C70)-1)*100,IF(B70+C70&lt;&gt;0,100,0))</f>
        <v>-26.321307003580074</v>
      </c>
      <c r="E70" s="66">
        <v>3430111220.3089199</v>
      </c>
      <c r="F70" s="66">
        <v>3854382429.0369301</v>
      </c>
      <c r="G70" s="98">
        <f>IFERROR(((E70/F70)-1)*100,IF(E70+F70&lt;&gt;0,100,0))</f>
        <v>-11.007501630657346</v>
      </c>
    </row>
    <row r="71" spans="1:7" s="16" customFormat="1" ht="12" x14ac:dyDescent="0.2">
      <c r="A71" s="79" t="s">
        <v>94</v>
      </c>
      <c r="B71" s="98">
        <f>IFERROR(B69/B68/1000,)</f>
        <v>37.181479927482272</v>
      </c>
      <c r="C71" s="98">
        <f>IFERROR(C69/C68/1000,)</f>
        <v>41.440361192565057</v>
      </c>
      <c r="D71" s="98">
        <f>IFERROR(((B71/C71)-1)*100,IF(B71+C71&lt;&gt;0,100,0))</f>
        <v>-10.277133554151751</v>
      </c>
      <c r="E71" s="98">
        <f>IFERROR(E69/E68/1000,)</f>
        <v>31.019189367331776</v>
      </c>
      <c r="F71" s="98">
        <f>IFERROR(F69/F68/1000,)</f>
        <v>32.310849214829553</v>
      </c>
      <c r="G71" s="98">
        <f>IFERROR(((E71/F71)-1)*100,IF(E71+F71&lt;&gt;0,100,0))</f>
        <v>-3.9976041450032529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2508</v>
      </c>
      <c r="C74" s="66">
        <v>3258</v>
      </c>
      <c r="D74" s="98">
        <f>IFERROR(((B74/C74)-1)*100,IF(B74+C74&lt;&gt;0,100,0))</f>
        <v>-23.020257826887658</v>
      </c>
      <c r="E74" s="66">
        <v>47537</v>
      </c>
      <c r="F74" s="66">
        <v>50182</v>
      </c>
      <c r="G74" s="98">
        <f>IFERROR(((E74/F74)-1)*100,IF(E74+F74&lt;&gt;0,100,0))</f>
        <v>-5.270814236180299</v>
      </c>
    </row>
    <row r="75" spans="1:7" s="16" customFormat="1" ht="12" x14ac:dyDescent="0.2">
      <c r="A75" s="79" t="s">
        <v>54</v>
      </c>
      <c r="B75" s="67">
        <v>535706684.25400001</v>
      </c>
      <c r="C75" s="66">
        <v>535185886.33200002</v>
      </c>
      <c r="D75" s="98">
        <f>IFERROR(((B75/C75)-1)*100,IF(B75+C75&lt;&gt;0,100,0))</f>
        <v>9.7311594961779768E-2</v>
      </c>
      <c r="E75" s="66">
        <v>9366554622.5340004</v>
      </c>
      <c r="F75" s="66">
        <v>7678483724.3640003</v>
      </c>
      <c r="G75" s="98">
        <f>IFERROR(((E75/F75)-1)*100,IF(E75+F75&lt;&gt;0,100,0))</f>
        <v>21.98443024387371</v>
      </c>
    </row>
    <row r="76" spans="1:7" s="16" customFormat="1" ht="12" x14ac:dyDescent="0.2">
      <c r="A76" s="79" t="s">
        <v>55</v>
      </c>
      <c r="B76" s="67">
        <v>488703858.98945999</v>
      </c>
      <c r="C76" s="66">
        <v>510424541.22092003</v>
      </c>
      <c r="D76" s="98">
        <f>IFERROR(((B76/C76)-1)*100,IF(B76+C76&lt;&gt;0,100,0))</f>
        <v>-4.2554149491920601</v>
      </c>
      <c r="E76" s="66">
        <v>8876518448.5598392</v>
      </c>
      <c r="F76" s="66">
        <v>7417476953.57477</v>
      </c>
      <c r="G76" s="98">
        <f>IFERROR(((E76/F76)-1)*100,IF(E76+F76&lt;&gt;0,100,0))</f>
        <v>19.67032057014886</v>
      </c>
    </row>
    <row r="77" spans="1:7" s="16" customFormat="1" ht="12" x14ac:dyDescent="0.2">
      <c r="A77" s="79" t="s">
        <v>94</v>
      </c>
      <c r="B77" s="98">
        <f>IFERROR(B75/B74/1000,)</f>
        <v>213.59915640111643</v>
      </c>
      <c r="C77" s="98">
        <f>IFERROR(C75/C74/1000,)</f>
        <v>164.26822784898712</v>
      </c>
      <c r="D77" s="98">
        <f>IFERROR(((B77/C77)-1)*100,IF(B77+C77&lt;&gt;0,100,0))</f>
        <v>30.03071817240248</v>
      </c>
      <c r="E77" s="98">
        <f>IFERROR(E75/E74/1000,)</f>
        <v>197.03714206899889</v>
      </c>
      <c r="F77" s="98">
        <f>IFERROR(F75/F74/1000,)</f>
        <v>153.01270822932528</v>
      </c>
      <c r="G77" s="98">
        <f>IFERROR(((E77/F77)-1)*100,IF(E77+F77&lt;&gt;0,100,0))</f>
        <v>28.771749973664097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197</v>
      </c>
      <c r="C80" s="66">
        <v>145</v>
      </c>
      <c r="D80" s="98">
        <f>IFERROR(((B80/C80)-1)*100,IF(B80+C80&lt;&gt;0,100,0))</f>
        <v>35.862068965517246</v>
      </c>
      <c r="E80" s="66">
        <v>3302</v>
      </c>
      <c r="F80" s="66">
        <v>3201</v>
      </c>
      <c r="G80" s="98">
        <f>IFERROR(((E80/F80)-1)*100,IF(E80+F80&lt;&gt;0,100,0))</f>
        <v>3.155263980006251</v>
      </c>
    </row>
    <row r="81" spans="1:7" s="16" customFormat="1" ht="12" x14ac:dyDescent="0.2">
      <c r="A81" s="79" t="s">
        <v>54</v>
      </c>
      <c r="B81" s="67">
        <v>17716700.587000001</v>
      </c>
      <c r="C81" s="66">
        <v>14288476.074999999</v>
      </c>
      <c r="D81" s="98">
        <f>IFERROR(((B81/C81)-1)*100,IF(B81+C81&lt;&gt;0,100,0))</f>
        <v>23.992933144201679</v>
      </c>
      <c r="E81" s="66">
        <v>374880795.06099999</v>
      </c>
      <c r="F81" s="66">
        <v>267859166.29800001</v>
      </c>
      <c r="G81" s="98">
        <f>IFERROR(((E81/F81)-1)*100,IF(E81+F81&lt;&gt;0,100,0))</f>
        <v>39.954439581856896</v>
      </c>
    </row>
    <row r="82" spans="1:7" s="16" customFormat="1" ht="12" x14ac:dyDescent="0.2">
      <c r="A82" s="79" t="s">
        <v>55</v>
      </c>
      <c r="B82" s="67">
        <v>4338614.2672902802</v>
      </c>
      <c r="C82" s="66">
        <v>3404167.5305701899</v>
      </c>
      <c r="D82" s="98">
        <f>IFERROR(((B82/C82)-1)*100,IF(B82+C82&lt;&gt;0,100,0))</f>
        <v>27.450080770953498</v>
      </c>
      <c r="E82" s="66">
        <v>194754470.49955499</v>
      </c>
      <c r="F82" s="66">
        <v>80405317.888976604</v>
      </c>
      <c r="G82" s="98">
        <f>IFERROR(((E82/F82)-1)*100,IF(E82+F82&lt;&gt;0,100,0))</f>
        <v>142.21590762002995</v>
      </c>
    </row>
    <row r="83" spans="1:7" s="32" customFormat="1" x14ac:dyDescent="0.2">
      <c r="A83" s="79" t="s">
        <v>94</v>
      </c>
      <c r="B83" s="98">
        <f>IFERROR(B81/B80/1000,)</f>
        <v>89.932490289340095</v>
      </c>
      <c r="C83" s="98">
        <f>IFERROR(C81/C80/1000,)</f>
        <v>98.541214310344813</v>
      </c>
      <c r="D83" s="98">
        <f>IFERROR(((B83/C83)-1)*100,IF(B83+C83&lt;&gt;0,100,0))</f>
        <v>-8.7361659598515615</v>
      </c>
      <c r="E83" s="98">
        <f>IFERROR(E81/E80/1000,)</f>
        <v>113.53143399788007</v>
      </c>
      <c r="F83" s="98">
        <f>IFERROR(F81/F80/1000,)</f>
        <v>83.679839518275543</v>
      </c>
      <c r="G83" s="98">
        <f>IFERROR(((E83/F83)-1)*100,IF(E83+F83&lt;&gt;0,100,0))</f>
        <v>35.673579982290704</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8345</v>
      </c>
      <c r="C86" s="64">
        <f>C68+C74+C80</f>
        <v>10128</v>
      </c>
      <c r="D86" s="98">
        <f>IFERROR(((B86/C86)-1)*100,IF(B86+C86&lt;&gt;0,100,0))</f>
        <v>-17.604660347551338</v>
      </c>
      <c r="E86" s="64">
        <f>E68+E74+E80</f>
        <v>163903</v>
      </c>
      <c r="F86" s="64">
        <f>F68+F74+F80</f>
        <v>175005</v>
      </c>
      <c r="G86" s="98">
        <f>IFERROR(((E86/F86)-1)*100,IF(E86+F86&lt;&gt;0,100,0))</f>
        <v>-6.3438187480357673</v>
      </c>
    </row>
    <row r="87" spans="1:7" s="62" customFormat="1" ht="12" x14ac:dyDescent="0.2">
      <c r="A87" s="79" t="s">
        <v>54</v>
      </c>
      <c r="B87" s="64">
        <f t="shared" ref="B87:C87" si="1">B69+B75+B81</f>
        <v>763126931.63200009</v>
      </c>
      <c r="C87" s="64">
        <f t="shared" si="1"/>
        <v>828160791.42700005</v>
      </c>
      <c r="D87" s="98">
        <f>IFERROR(((B87/C87)-1)*100,IF(B87+C87&lt;&gt;0,100,0))</f>
        <v>-7.8528059367481529</v>
      </c>
      <c r="E87" s="64">
        <f t="shared" ref="E87:F87" si="2">E69+E75+E81</f>
        <v>13248589044.223001</v>
      </c>
      <c r="F87" s="64">
        <f t="shared" si="2"/>
        <v>11876052993.868</v>
      </c>
      <c r="G87" s="98">
        <f>IFERROR(((E87/F87)-1)*100,IF(E87+F87&lt;&gt;0,100,0))</f>
        <v>11.557173507592866</v>
      </c>
    </row>
    <row r="88" spans="1:7" s="62" customFormat="1" ht="12" x14ac:dyDescent="0.2">
      <c r="A88" s="79" t="s">
        <v>55</v>
      </c>
      <c r="B88" s="64">
        <f t="shared" ref="B88:C88" si="3">B70+B76+B82</f>
        <v>691918601.47696018</v>
      </c>
      <c r="C88" s="64">
        <f t="shared" si="3"/>
        <v>783752237.70154011</v>
      </c>
      <c r="D88" s="98">
        <f>IFERROR(((B88/C88)-1)*100,IF(B88+C88&lt;&gt;0,100,0))</f>
        <v>-11.717176909618088</v>
      </c>
      <c r="E88" s="64">
        <f t="shared" ref="E88:F88" si="4">E70+E76+E82</f>
        <v>12501384139.368315</v>
      </c>
      <c r="F88" s="64">
        <f t="shared" si="4"/>
        <v>11352264700.500677</v>
      </c>
      <c r="G88" s="98">
        <f>IFERROR(((E88/F88)-1)*100,IF(E88+F88&lt;&gt;0,100,0))</f>
        <v>10.122380592631508</v>
      </c>
    </row>
    <row r="89" spans="1:7" s="63" customFormat="1" x14ac:dyDescent="0.2">
      <c r="A89" s="79" t="s">
        <v>95</v>
      </c>
      <c r="B89" s="98">
        <f>IFERROR((B75/B87)*100,IF(B75+B87&lt;&gt;0,100,0))</f>
        <v>70.198896415351768</v>
      </c>
      <c r="C89" s="98">
        <f>IFERROR((C75/C87)*100,IF(C75+C87&lt;&gt;0,100,0))</f>
        <v>64.623427222366274</v>
      </c>
      <c r="D89" s="98">
        <f>IFERROR(((B89/C89)-1)*100,IF(B89+C89&lt;&gt;0,100,0))</f>
        <v>8.6276284509030354</v>
      </c>
      <c r="E89" s="98">
        <f>IFERROR((E75/E87)*100,IF(E75+E87&lt;&gt;0,100,0))</f>
        <v>70.698506771317298</v>
      </c>
      <c r="F89" s="98">
        <f>IFERROR((F75/F87)*100,IF(F75+F87&lt;&gt;0,100,0))</f>
        <v>64.655182393752</v>
      </c>
      <c r="G89" s="98">
        <f>IFERROR(((E89/F89)-1)*100,IF(E89+F89&lt;&gt;0,100,0))</f>
        <v>9.3470069278612122</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51954504.134999998</v>
      </c>
      <c r="C97" s="135">
        <v>52837274.748999998</v>
      </c>
      <c r="D97" s="65">
        <f>B97-C97</f>
        <v>-882770.61400000006</v>
      </c>
      <c r="E97" s="135">
        <v>1090360973.2309999</v>
      </c>
      <c r="F97" s="135">
        <v>1183171561.806</v>
      </c>
      <c r="G97" s="80">
        <f>E97-F97</f>
        <v>-92810588.575000048</v>
      </c>
    </row>
    <row r="98" spans="1:7" s="62" customFormat="1" ht="13.5" x14ac:dyDescent="0.2">
      <c r="A98" s="114" t="s">
        <v>88</v>
      </c>
      <c r="B98" s="66">
        <v>59206498.847000003</v>
      </c>
      <c r="C98" s="135">
        <v>46607998.952</v>
      </c>
      <c r="D98" s="65">
        <f>B98-C98</f>
        <v>12598499.895000003</v>
      </c>
      <c r="E98" s="135">
        <v>1078049441.267</v>
      </c>
      <c r="F98" s="135">
        <v>1151432263.381</v>
      </c>
      <c r="G98" s="80">
        <f>E98-F98</f>
        <v>-73382822.114000082</v>
      </c>
    </row>
    <row r="99" spans="1:7" s="62" customFormat="1" ht="12" x14ac:dyDescent="0.2">
      <c r="A99" s="115" t="s">
        <v>16</v>
      </c>
      <c r="B99" s="65">
        <f>B97-B98</f>
        <v>-7251994.7120000049</v>
      </c>
      <c r="C99" s="65">
        <f>C97-C98</f>
        <v>6229275.7969999984</v>
      </c>
      <c r="D99" s="82"/>
      <c r="E99" s="65">
        <f>E97-E98</f>
        <v>12311531.963999987</v>
      </c>
      <c r="F99" s="82">
        <f>F97-F98</f>
        <v>31739298.424999952</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16769715.562000001</v>
      </c>
      <c r="C102" s="135">
        <v>38858874.283</v>
      </c>
      <c r="D102" s="65">
        <f>B102-C102</f>
        <v>-22089158.721000001</v>
      </c>
      <c r="E102" s="135">
        <v>418350228.28799999</v>
      </c>
      <c r="F102" s="135">
        <v>464352238.25</v>
      </c>
      <c r="G102" s="80">
        <f>E102-F102</f>
        <v>-46002009.962000012</v>
      </c>
    </row>
    <row r="103" spans="1:7" s="16" customFormat="1" ht="13.5" x14ac:dyDescent="0.2">
      <c r="A103" s="79" t="s">
        <v>88</v>
      </c>
      <c r="B103" s="66">
        <v>22119844.636999998</v>
      </c>
      <c r="C103" s="135">
        <v>31396951.269000001</v>
      </c>
      <c r="D103" s="65">
        <f>B103-C103</f>
        <v>-9277106.632000003</v>
      </c>
      <c r="E103" s="135">
        <v>478952089.82599998</v>
      </c>
      <c r="F103" s="135">
        <v>497149470.95899999</v>
      </c>
      <c r="G103" s="80">
        <f>E103-F103</f>
        <v>-18197381.133000016</v>
      </c>
    </row>
    <row r="104" spans="1:7" s="28" customFormat="1" ht="12" x14ac:dyDescent="0.2">
      <c r="A104" s="81" t="s">
        <v>16</v>
      </c>
      <c r="B104" s="65">
        <f>B102-B103</f>
        <v>-5350129.0749999974</v>
      </c>
      <c r="C104" s="65">
        <f>C102-C103</f>
        <v>7461923.0139999986</v>
      </c>
      <c r="D104" s="82"/>
      <c r="E104" s="65">
        <f>E102-E103</f>
        <v>-60601861.537999988</v>
      </c>
      <c r="F104" s="82">
        <f>F102-F103</f>
        <v>-32797232.708999991</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821.62735768483299</v>
      </c>
      <c r="C111" s="137">
        <v>776.81405106320096</v>
      </c>
      <c r="D111" s="98">
        <f>IFERROR(((B111/C111)-1)*100,IF(B111+C111&lt;&gt;0,100,0))</f>
        <v>5.7688589129274215</v>
      </c>
      <c r="E111" s="84"/>
      <c r="F111" s="136">
        <v>829.14315401218505</v>
      </c>
      <c r="G111" s="136">
        <v>821.62735768483299</v>
      </c>
    </row>
    <row r="112" spans="1:7" s="16" customFormat="1" ht="12" x14ac:dyDescent="0.2">
      <c r="A112" s="79" t="s">
        <v>50</v>
      </c>
      <c r="B112" s="136">
        <v>810.25729467419706</v>
      </c>
      <c r="C112" s="137">
        <v>767.49253852710297</v>
      </c>
      <c r="D112" s="98">
        <f>IFERROR(((B112/C112)-1)*100,IF(B112+C112&lt;&gt;0,100,0))</f>
        <v>5.5720093682166683</v>
      </c>
      <c r="E112" s="84"/>
      <c r="F112" s="136">
        <v>817.73453383811602</v>
      </c>
      <c r="G112" s="136">
        <v>810.25729467419706</v>
      </c>
    </row>
    <row r="113" spans="1:7" s="16" customFormat="1" ht="12" x14ac:dyDescent="0.2">
      <c r="A113" s="79" t="s">
        <v>51</v>
      </c>
      <c r="B113" s="136">
        <v>876.48260217352004</v>
      </c>
      <c r="C113" s="137">
        <v>815.11138785928097</v>
      </c>
      <c r="D113" s="98">
        <f>IFERROR(((B113/C113)-1)*100,IF(B113+C113&lt;&gt;0,100,0))</f>
        <v>7.5291813153804288</v>
      </c>
      <c r="E113" s="84"/>
      <c r="F113" s="136">
        <v>883.66466150454505</v>
      </c>
      <c r="G113" s="136">
        <v>876.48260217352004</v>
      </c>
    </row>
    <row r="114" spans="1:7" s="28" customFormat="1" ht="12" x14ac:dyDescent="0.2">
      <c r="A114" s="81" t="s">
        <v>52</v>
      </c>
      <c r="B114" s="85"/>
      <c r="C114" s="84"/>
      <c r="D114" s="86"/>
      <c r="E114" s="84"/>
      <c r="F114" s="71"/>
      <c r="G114" s="71"/>
    </row>
    <row r="115" spans="1:7" s="16" customFormat="1" ht="12" x14ac:dyDescent="0.2">
      <c r="A115" s="79" t="s">
        <v>56</v>
      </c>
      <c r="B115" s="136">
        <v>625.84256083377102</v>
      </c>
      <c r="C115" s="137">
        <v>598.650047896297</v>
      </c>
      <c r="D115" s="98">
        <f>IFERROR(((B115/C115)-1)*100,IF(B115+C115&lt;&gt;0,100,0))</f>
        <v>4.5423053139360237</v>
      </c>
      <c r="E115" s="84"/>
      <c r="F115" s="136">
        <v>626.11074324724996</v>
      </c>
      <c r="G115" s="136">
        <v>625.54146075921199</v>
      </c>
    </row>
    <row r="116" spans="1:7" s="16" customFormat="1" ht="12" x14ac:dyDescent="0.2">
      <c r="A116" s="79" t="s">
        <v>57</v>
      </c>
      <c r="B116" s="136">
        <v>810.80676358107996</v>
      </c>
      <c r="C116" s="137">
        <v>787.58838432509799</v>
      </c>
      <c r="D116" s="98">
        <f>IFERROR(((B116/C116)-1)*100,IF(B116+C116&lt;&gt;0,100,0))</f>
        <v>2.9480347498875625</v>
      </c>
      <c r="E116" s="84"/>
      <c r="F116" s="136">
        <v>815.25735657720099</v>
      </c>
      <c r="G116" s="136">
        <v>810.80676358107996</v>
      </c>
    </row>
    <row r="117" spans="1:7" s="16" customFormat="1" ht="12" x14ac:dyDescent="0.2">
      <c r="A117" s="79" t="s">
        <v>59</v>
      </c>
      <c r="B117" s="136">
        <v>920.61798975145905</v>
      </c>
      <c r="C117" s="137">
        <v>882.50947422205695</v>
      </c>
      <c r="D117" s="98">
        <f>IFERROR(((B117/C117)-1)*100,IF(B117+C117&lt;&gt;0,100,0))</f>
        <v>4.3181990270410697</v>
      </c>
      <c r="E117" s="84"/>
      <c r="F117" s="136">
        <v>929.56204848540301</v>
      </c>
      <c r="G117" s="136">
        <v>920.61798975145905</v>
      </c>
    </row>
    <row r="118" spans="1:7" s="16" customFormat="1" ht="12" x14ac:dyDescent="0.2">
      <c r="A118" s="79" t="s">
        <v>58</v>
      </c>
      <c r="B118" s="136">
        <v>886.32166332881195</v>
      </c>
      <c r="C118" s="137">
        <v>817.37938403793601</v>
      </c>
      <c r="D118" s="98">
        <f>IFERROR(((B118/C118)-1)*100,IF(B118+C118&lt;&gt;0,100,0))</f>
        <v>8.4345507896583136</v>
      </c>
      <c r="E118" s="84"/>
      <c r="F118" s="136">
        <v>895.54419264153603</v>
      </c>
      <c r="G118" s="136">
        <v>886.32166332881195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1</v>
      </c>
      <c r="C126" s="66">
        <v>0</v>
      </c>
      <c r="D126" s="98">
        <f>IFERROR(((B126/C126)-1)*100,IF(B126+C126&lt;&gt;0,100,0))</f>
        <v>100</v>
      </c>
      <c r="E126" s="66">
        <v>7</v>
      </c>
      <c r="F126" s="66">
        <v>11</v>
      </c>
      <c r="G126" s="98">
        <f>IFERROR(((E126/F126)-1)*100,IF(E126+F126&lt;&gt;0,100,0))</f>
        <v>-36.363636363636367</v>
      </c>
    </row>
    <row r="127" spans="1:7" s="16" customFormat="1" ht="12" x14ac:dyDescent="0.2">
      <c r="A127" s="79" t="s">
        <v>72</v>
      </c>
      <c r="B127" s="67">
        <v>187</v>
      </c>
      <c r="C127" s="66">
        <v>740</v>
      </c>
      <c r="D127" s="98">
        <f>IFERROR(((B127/C127)-1)*100,IF(B127+C127&lt;&gt;0,100,0))</f>
        <v>-74.729729729729726</v>
      </c>
      <c r="E127" s="66">
        <v>5355</v>
      </c>
      <c r="F127" s="66">
        <v>4981</v>
      </c>
      <c r="G127" s="98">
        <f>IFERROR(((E127/F127)-1)*100,IF(E127+F127&lt;&gt;0,100,0))</f>
        <v>7.5085324232081918</v>
      </c>
    </row>
    <row r="128" spans="1:7" s="16" customFormat="1" ht="12" x14ac:dyDescent="0.2">
      <c r="A128" s="79" t="s">
        <v>74</v>
      </c>
      <c r="B128" s="67">
        <v>6</v>
      </c>
      <c r="C128" s="66">
        <v>26</v>
      </c>
      <c r="D128" s="98">
        <f>IFERROR(((B128/C128)-1)*100,IF(B128+C128&lt;&gt;0,100,0))</f>
        <v>-76.92307692307692</v>
      </c>
      <c r="E128" s="66">
        <v>160</v>
      </c>
      <c r="F128" s="66">
        <v>205</v>
      </c>
      <c r="G128" s="98">
        <f>IFERROR(((E128/F128)-1)*100,IF(E128+F128&lt;&gt;0,100,0))</f>
        <v>-21.95121951219512</v>
      </c>
    </row>
    <row r="129" spans="1:7" s="28" customFormat="1" ht="12" x14ac:dyDescent="0.2">
      <c r="A129" s="81" t="s">
        <v>34</v>
      </c>
      <c r="B129" s="82">
        <f>SUM(B126:B128)</f>
        <v>194</v>
      </c>
      <c r="C129" s="82">
        <f>SUM(C126:C128)</f>
        <v>766</v>
      </c>
      <c r="D129" s="98">
        <f>IFERROR(((B129/C129)-1)*100,IF(B129+C129&lt;&gt;0,100,0))</f>
        <v>-74.673629242819842</v>
      </c>
      <c r="E129" s="82">
        <f>SUM(E126:E128)</f>
        <v>5522</v>
      </c>
      <c r="F129" s="82">
        <f>SUM(F126:F128)</f>
        <v>5197</v>
      </c>
      <c r="G129" s="98">
        <f>IFERROR(((E129/F129)-1)*100,IF(E129+F129&lt;&gt;0,100,0))</f>
        <v>6.2536078506830961</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v>
      </c>
      <c r="C132" s="66">
        <v>103</v>
      </c>
      <c r="D132" s="98">
        <f>IFERROR(((B132/C132)-1)*100,IF(B132+C132&lt;&gt;0,100,0))</f>
        <v>-99.029126213592235</v>
      </c>
      <c r="E132" s="66">
        <v>281</v>
      </c>
      <c r="F132" s="66">
        <v>535</v>
      </c>
      <c r="G132" s="98">
        <f>IFERROR(((E132/F132)-1)*100,IF(E132+F132&lt;&gt;0,100,0))</f>
        <v>-47.476635514018696</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v>
      </c>
      <c r="C134" s="82">
        <f>SUM(C132:C133)</f>
        <v>103</v>
      </c>
      <c r="D134" s="98">
        <f>IFERROR(((B134/C134)-1)*100,IF(B134+C134&lt;&gt;0,100,0))</f>
        <v>-99.029126213592235</v>
      </c>
      <c r="E134" s="82">
        <f>SUM(E132:E133)</f>
        <v>281</v>
      </c>
      <c r="F134" s="82">
        <f>SUM(F132:F133)</f>
        <v>535</v>
      </c>
      <c r="G134" s="98">
        <f>IFERROR(((E134/F134)-1)*100,IF(E134+F134&lt;&gt;0,100,0))</f>
        <v>-47.476635514018696</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100</v>
      </c>
      <c r="C137" s="66">
        <v>0</v>
      </c>
      <c r="D137" s="98">
        <f>IFERROR(((B137/C137)-1)*100,IF(B137+C137&lt;&gt;0,100,0))</f>
        <v>100</v>
      </c>
      <c r="E137" s="66">
        <v>322</v>
      </c>
      <c r="F137" s="66">
        <v>80871</v>
      </c>
      <c r="G137" s="98">
        <f>IFERROR(((E137/F137)-1)*100,IF(E137+F137&lt;&gt;0,100,0))</f>
        <v>-99.601835021206611</v>
      </c>
    </row>
    <row r="138" spans="1:7" s="16" customFormat="1" ht="12" x14ac:dyDescent="0.2">
      <c r="A138" s="79" t="s">
        <v>72</v>
      </c>
      <c r="B138" s="67">
        <v>558096</v>
      </c>
      <c r="C138" s="66">
        <v>846370</v>
      </c>
      <c r="D138" s="98">
        <f>IFERROR(((B138/C138)-1)*100,IF(B138+C138&lt;&gt;0,100,0))</f>
        <v>-34.060044661318337</v>
      </c>
      <c r="E138" s="66">
        <v>5629851</v>
      </c>
      <c r="F138" s="66">
        <v>5680007</v>
      </c>
      <c r="G138" s="98">
        <f>IFERROR(((E138/F138)-1)*100,IF(E138+F138&lt;&gt;0,100,0))</f>
        <v>-0.88302708077648839</v>
      </c>
    </row>
    <row r="139" spans="1:7" s="16" customFormat="1" ht="12" x14ac:dyDescent="0.2">
      <c r="A139" s="79" t="s">
        <v>74</v>
      </c>
      <c r="B139" s="67">
        <v>50</v>
      </c>
      <c r="C139" s="66">
        <v>826</v>
      </c>
      <c r="D139" s="98">
        <f>IFERROR(((B139/C139)-1)*100,IF(B139+C139&lt;&gt;0,100,0))</f>
        <v>-93.946731234866832</v>
      </c>
      <c r="E139" s="66">
        <v>7328</v>
      </c>
      <c r="F139" s="66">
        <v>9664</v>
      </c>
      <c r="G139" s="98">
        <f>IFERROR(((E139/F139)-1)*100,IF(E139+F139&lt;&gt;0,100,0))</f>
        <v>-24.172185430463578</v>
      </c>
    </row>
    <row r="140" spans="1:7" s="16" customFormat="1" ht="12" x14ac:dyDescent="0.2">
      <c r="A140" s="81" t="s">
        <v>34</v>
      </c>
      <c r="B140" s="82">
        <f>SUM(B137:B139)</f>
        <v>558246</v>
      </c>
      <c r="C140" s="82">
        <f>SUM(C137:C139)</f>
        <v>847196</v>
      </c>
      <c r="D140" s="98">
        <f>IFERROR(((B140/C140)-1)*100,IF(B140+C140&lt;&gt;0,100,0))</f>
        <v>-34.106629398627945</v>
      </c>
      <c r="E140" s="82">
        <f>SUM(E137:E139)</f>
        <v>5637501</v>
      </c>
      <c r="F140" s="82">
        <f>SUM(F137:F139)</f>
        <v>5770542</v>
      </c>
      <c r="G140" s="98">
        <f>IFERROR(((E140/F140)-1)*100,IF(E140+F140&lt;&gt;0,100,0))</f>
        <v>-2.3055200014140742</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50</v>
      </c>
      <c r="C143" s="66">
        <v>94263</v>
      </c>
      <c r="D143" s="98">
        <f>IFERROR(((B143/C143)-1)*100,)</f>
        <v>-99.946956918409143</v>
      </c>
      <c r="E143" s="66">
        <v>205447</v>
      </c>
      <c r="F143" s="66">
        <v>257996</v>
      </c>
      <c r="G143" s="98">
        <f>IFERROR(((E143/F143)-1)*100,)</f>
        <v>-20.368145242561898</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50</v>
      </c>
      <c r="C145" s="82">
        <f>SUM(C143:C144)</f>
        <v>94263</v>
      </c>
      <c r="D145" s="98">
        <f>IFERROR(((B145/C145)-1)*100,)</f>
        <v>-99.946956918409143</v>
      </c>
      <c r="E145" s="82">
        <f>SUM(E143:E144)</f>
        <v>205447</v>
      </c>
      <c r="F145" s="82">
        <f>SUM(F143:F144)</f>
        <v>257996</v>
      </c>
      <c r="G145" s="98">
        <f>IFERROR(((E145/F145)-1)*100,)</f>
        <v>-20.368145242561898</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2309.75</v>
      </c>
      <c r="C148" s="66">
        <v>0</v>
      </c>
      <c r="D148" s="98">
        <f>IFERROR(((B148/C148)-1)*100,IF(B148+C148&lt;&gt;0,100,0))</f>
        <v>100</v>
      </c>
      <c r="E148" s="66">
        <v>7543.4970000000003</v>
      </c>
      <c r="F148" s="66">
        <v>1932016.6625000001</v>
      </c>
      <c r="G148" s="98">
        <f>IFERROR(((E148/F148)-1)*100,IF(E148+F148&lt;&gt;0,100,0))</f>
        <v>-99.609553212121952</v>
      </c>
    </row>
    <row r="149" spans="1:7" s="32" customFormat="1" x14ac:dyDescent="0.2">
      <c r="A149" s="79" t="s">
        <v>72</v>
      </c>
      <c r="B149" s="67">
        <v>50064652.025040001</v>
      </c>
      <c r="C149" s="66">
        <v>78967099.580430001</v>
      </c>
      <c r="D149" s="98">
        <f>IFERROR(((B149/C149)-1)*100,IF(B149+C149&lt;&gt;0,100,0))</f>
        <v>-36.600619383205434</v>
      </c>
      <c r="E149" s="66">
        <v>521049374.91788</v>
      </c>
      <c r="F149" s="66">
        <v>533253956.80489999</v>
      </c>
      <c r="G149" s="98">
        <f>IFERROR(((E149/F149)-1)*100,IF(E149+F149&lt;&gt;0,100,0))</f>
        <v>-2.2886997332652204</v>
      </c>
    </row>
    <row r="150" spans="1:7" s="32" customFormat="1" x14ac:dyDescent="0.2">
      <c r="A150" s="79" t="s">
        <v>74</v>
      </c>
      <c r="B150" s="67">
        <v>333182.59000000003</v>
      </c>
      <c r="C150" s="66">
        <v>4073688.93</v>
      </c>
      <c r="D150" s="98">
        <f>IFERROR(((B150/C150)-1)*100,IF(B150+C150&lt;&gt;0,100,0))</f>
        <v>-91.821108687353799</v>
      </c>
      <c r="E150" s="66">
        <v>50474637.200000003</v>
      </c>
      <c r="F150" s="66">
        <v>52060232.090000004</v>
      </c>
      <c r="G150" s="98">
        <f>IFERROR(((E150/F150)-1)*100,IF(E150+F150&lt;&gt;0,100,0))</f>
        <v>-3.0456930873048682</v>
      </c>
    </row>
    <row r="151" spans="1:7" s="16" customFormat="1" ht="12" x14ac:dyDescent="0.2">
      <c r="A151" s="81" t="s">
        <v>34</v>
      </c>
      <c r="B151" s="82">
        <f>SUM(B148:B150)</f>
        <v>50400144.365040004</v>
      </c>
      <c r="C151" s="82">
        <f>SUM(C148:C150)</f>
        <v>83040788.510430008</v>
      </c>
      <c r="D151" s="98">
        <f>IFERROR(((B151/C151)-1)*100,IF(B151+C151&lt;&gt;0,100,0))</f>
        <v>-39.306760847159225</v>
      </c>
      <c r="E151" s="82">
        <f>SUM(E148:E150)</f>
        <v>571531555.61487997</v>
      </c>
      <c r="F151" s="82">
        <f>SUM(F148:F150)</f>
        <v>587246205.55739999</v>
      </c>
      <c r="G151" s="98">
        <f>IFERROR(((E151/F151)-1)*100,IF(E151+F151&lt;&gt;0,100,0))</f>
        <v>-2.6759900351512766</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126.8</v>
      </c>
      <c r="C154" s="66">
        <v>113989.10167</v>
      </c>
      <c r="D154" s="98">
        <f>IFERROR(((B154/C154)-1)*100,IF(B154+C154&lt;&gt;0,100,0))</f>
        <v>-99.888761295472719</v>
      </c>
      <c r="E154" s="66">
        <v>345713.04164000001</v>
      </c>
      <c r="F154" s="66">
        <v>467080.70682999998</v>
      </c>
      <c r="G154" s="98">
        <f>IFERROR(((E154/F154)-1)*100,IF(E154+F154&lt;&gt;0,100,0))</f>
        <v>-25.984302801479931</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126.8</v>
      </c>
      <c r="C156" s="82">
        <f>SUM(C154:C155)</f>
        <v>113989.10167</v>
      </c>
      <c r="D156" s="98">
        <f>IFERROR(((B156/C156)-1)*100,IF(B156+C156&lt;&gt;0,100,0))</f>
        <v>-99.888761295472719</v>
      </c>
      <c r="E156" s="82">
        <f>SUM(E154:E155)</f>
        <v>345713.04164000001</v>
      </c>
      <c r="F156" s="82">
        <f>SUM(F154:F155)</f>
        <v>467080.70682999998</v>
      </c>
      <c r="G156" s="98">
        <f>IFERROR(((E156/F156)-1)*100,IF(E156+F156&lt;&gt;0,100,0))</f>
        <v>-25.984302801479931</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1150956</v>
      </c>
      <c r="C160" s="66">
        <v>1014701</v>
      </c>
      <c r="D160" s="98">
        <f>IFERROR(((B160/C160)-1)*100,IF(B160+C160&lt;&gt;0,100,0))</f>
        <v>13.428093596044555</v>
      </c>
      <c r="E160" s="78"/>
      <c r="F160" s="78"/>
      <c r="G160" s="65"/>
    </row>
    <row r="161" spans="1:7" s="16" customFormat="1" ht="12" x14ac:dyDescent="0.2">
      <c r="A161" s="79" t="s">
        <v>74</v>
      </c>
      <c r="B161" s="67">
        <v>1738</v>
      </c>
      <c r="C161" s="66">
        <v>1719</v>
      </c>
      <c r="D161" s="98">
        <f>IFERROR(((B161/C161)-1)*100,IF(B161+C161&lt;&gt;0,100,0))</f>
        <v>1.105293775450833</v>
      </c>
      <c r="E161" s="78"/>
      <c r="F161" s="78"/>
      <c r="G161" s="65"/>
    </row>
    <row r="162" spans="1:7" s="28" customFormat="1" ht="12" x14ac:dyDescent="0.2">
      <c r="A162" s="81" t="s">
        <v>34</v>
      </c>
      <c r="B162" s="82">
        <f>SUM(B159:B161)</f>
        <v>1153009</v>
      </c>
      <c r="C162" s="82">
        <f>SUM(C159:C161)</f>
        <v>1046891</v>
      </c>
      <c r="D162" s="98">
        <f>IFERROR(((B162/C162)-1)*100,IF(B162+C162&lt;&gt;0,100,0))</f>
        <v>10.136489854244623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88622</v>
      </c>
      <c r="C165" s="66">
        <v>97506</v>
      </c>
      <c r="D165" s="98">
        <f>IFERROR(((B165/C165)-1)*100,IF(B165+C165&lt;&gt;0,100,0))</f>
        <v>-9.1112341804606913</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88622</v>
      </c>
      <c r="C167" s="82">
        <f>SUM(C165:C166)</f>
        <v>97506</v>
      </c>
      <c r="D167" s="98">
        <f>IFERROR(((B167/C167)-1)*100,IF(B167+C167&lt;&gt;0,100,0))</f>
        <v>-9.1112341804606913</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7110</v>
      </c>
      <c r="C175" s="113">
        <v>11624</v>
      </c>
      <c r="D175" s="111">
        <f>IFERROR(((B175/C175)-1)*100,IF(B175+C175&lt;&gt;0,100,0))</f>
        <v>-38.833448038540951</v>
      </c>
      <c r="E175" s="113">
        <v>160691</v>
      </c>
      <c r="F175" s="113">
        <v>157239</v>
      </c>
      <c r="G175" s="111">
        <f>IFERROR(((E175/F175)-1)*100,IF(E175+F175&lt;&gt;0,100,0))</f>
        <v>2.1953840968207627</v>
      </c>
    </row>
    <row r="176" spans="1:7" x14ac:dyDescent="0.2">
      <c r="A176" s="101" t="s">
        <v>32</v>
      </c>
      <c r="B176" s="112">
        <v>48563</v>
      </c>
      <c r="C176" s="113">
        <v>108056</v>
      </c>
      <c r="D176" s="111">
        <f t="shared" ref="D176:D178" si="5">IFERROR(((B176/C176)-1)*100,IF(B176+C176&lt;&gt;0,100,0))</f>
        <v>-55.057562745243203</v>
      </c>
      <c r="E176" s="113">
        <v>1046547</v>
      </c>
      <c r="F176" s="113">
        <v>1082687</v>
      </c>
      <c r="G176" s="111">
        <f>IFERROR(((E176/F176)-1)*100,IF(E176+F176&lt;&gt;0,100,0))</f>
        <v>-3.3379914970808722</v>
      </c>
    </row>
    <row r="177" spans="1:7" x14ac:dyDescent="0.2">
      <c r="A177" s="101" t="s">
        <v>92</v>
      </c>
      <c r="B177" s="112">
        <v>22421022</v>
      </c>
      <c r="C177" s="113">
        <v>38351938</v>
      </c>
      <c r="D177" s="111">
        <f t="shared" si="5"/>
        <v>-41.538750923095471</v>
      </c>
      <c r="E177" s="113">
        <v>410072701</v>
      </c>
      <c r="F177" s="113">
        <v>351529869</v>
      </c>
      <c r="G177" s="111">
        <f>IFERROR(((E177/F177)-1)*100,IF(E177+F177&lt;&gt;0,100,0))</f>
        <v>16.653729074726222</v>
      </c>
    </row>
    <row r="178" spans="1:7" x14ac:dyDescent="0.2">
      <c r="A178" s="101" t="s">
        <v>93</v>
      </c>
      <c r="B178" s="112">
        <v>106039</v>
      </c>
      <c r="C178" s="113">
        <v>125557</v>
      </c>
      <c r="D178" s="111">
        <f t="shared" si="5"/>
        <v>-15.545130896724203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280</v>
      </c>
      <c r="C181" s="113">
        <v>1001</v>
      </c>
      <c r="D181" s="111">
        <f t="shared" ref="D181:D184" si="6">IFERROR(((B181/C181)-1)*100,IF(B181+C181&lt;&gt;0,100,0))</f>
        <v>-72.027972027972027</v>
      </c>
      <c r="E181" s="113">
        <v>7698</v>
      </c>
      <c r="F181" s="113">
        <v>7250</v>
      </c>
      <c r="G181" s="111">
        <f t="shared" ref="G181" si="7">IFERROR(((E181/F181)-1)*100,IF(E181+F181&lt;&gt;0,100,0))</f>
        <v>6.1793103448275932</v>
      </c>
    </row>
    <row r="182" spans="1:7" x14ac:dyDescent="0.2">
      <c r="A182" s="101" t="s">
        <v>32</v>
      </c>
      <c r="B182" s="112">
        <v>4590</v>
      </c>
      <c r="C182" s="113">
        <v>16075</v>
      </c>
      <c r="D182" s="111">
        <f t="shared" si="6"/>
        <v>-71.446345256609646</v>
      </c>
      <c r="E182" s="113">
        <v>110377</v>
      </c>
      <c r="F182" s="113">
        <v>97163</v>
      </c>
      <c r="G182" s="111">
        <f t="shared" ref="G182" si="8">IFERROR(((E182/F182)-1)*100,IF(E182+F182&lt;&gt;0,100,0))</f>
        <v>13.599827094675954</v>
      </c>
    </row>
    <row r="183" spans="1:7" x14ac:dyDescent="0.2">
      <c r="A183" s="101" t="s">
        <v>92</v>
      </c>
      <c r="B183" s="112">
        <v>183366</v>
      </c>
      <c r="C183" s="113">
        <v>547381</v>
      </c>
      <c r="D183" s="111">
        <f t="shared" si="6"/>
        <v>-66.501212135605741</v>
      </c>
      <c r="E183" s="113">
        <v>2306374</v>
      </c>
      <c r="F183" s="113">
        <v>1894607</v>
      </c>
      <c r="G183" s="111">
        <f t="shared" ref="G183" si="9">IFERROR(((E183/F183)-1)*100,IF(E183+F183&lt;&gt;0,100,0))</f>
        <v>21.733636580040084</v>
      </c>
    </row>
    <row r="184" spans="1:7" x14ac:dyDescent="0.2">
      <c r="A184" s="101" t="s">
        <v>93</v>
      </c>
      <c r="B184" s="112">
        <v>40892</v>
      </c>
      <c r="C184" s="113">
        <v>49390</v>
      </c>
      <c r="D184" s="111">
        <f t="shared" si="6"/>
        <v>-17.20591212796112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2022-05-09T06:35:24Z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