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mc:AlternateContent xmlns:mc="http://schemas.openxmlformats.org/markup-compatibility/2006">
    <mc:Choice Requires="x15">
      <x15ac:absPath xmlns:x15ac="http://schemas.microsoft.com/office/spreadsheetml/2010/11/ac" url="C:\Temp\"/>
    </mc:Choice>
  </mc:AlternateContent>
  <xr:revisionPtr revIDLastSave="0" documentId="8_{82666F79-3BBF-45FC-A3E9-5C09056F2A15}"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<sst xmlns="http://schemas.openxmlformats.org/spreadsheetml/2006/main" count="270" uniqueCount="102">
  <si>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</si>
  <si>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</si>
  <si>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</si>
  <si>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</si>
  <si>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</si>
  <si>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</si>
  <si>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</si>
  <si>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</si>
  <si>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</si>
  <si>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</si>
  <si>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</si>
  <si>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</si>
  <si>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</si>
  <si>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</si>
  <si>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</si>
  <si>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</si>
  <si>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</si>
  <si>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</si>
  <si>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</si>
  <si>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</si>
  <si>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</si>
  <si>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</si>
  <si>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</si>
  <si>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</si>
  <si>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</si>
  <si>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</si>
  <si>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</si>
  <si>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</si>
  <si>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</si>
  <si>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</si>
  <si>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</si>
  <si>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</si>
  <si>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</si>
  <si>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</si>
  <si>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</si>
  <si>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</si>
  <si>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</si>
  <si>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</si>
  <si>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</si>
  <si>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</si>
  <si>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</si>
  <si>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</si>
  <si>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</si>
  <si>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</si>
  <si>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</si>
  <si>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</si>
  <si>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</si>
  <si>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</si>
  <si>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</si>
  <si>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</si>
  <si>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</si>
  <si>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</si>
  <si>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</si>
  <si>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</si>
  <si>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</si>
  <si>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</si>
  <si>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</si>
  <si>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</si>
  <si>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</si>
  <si>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</si>
  <si>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</si>
  <si>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</si>
  <si>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</si>
  <si>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</si>
  <si>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</si>
  <si>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</si>
  <si>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</si>
  <si>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</si>
  <si>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</si>
  <si>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</si>
  <si>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</si>
  <si>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</si>
  <si>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</si>
  <si>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</si>
  <si>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</si>
  <si>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</si>
  <si>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</si>
  <si>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</si>
  <si>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</si>
  <si>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</si>
  <si>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</si>
  <si>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</si>
  <si>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</si>
  <si>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</si>
  <si>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</si>
  <si>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</si>
  <si>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</si>
  <si>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</si>
  <si>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</si>
  <si>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</si>
  <si>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</si>
  <si>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</si>
  <si>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</si>
  <si>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</si>
  <si>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</si>
  <si>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</si>
  <si>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</si>
  <si>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</si>
  <si>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</si>
  <si>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8 July 2022</t>
  </si>
  <si>
    <t>08.07.2022</t>
  </si>
  <si>
    <t>09.07.2021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</si>
</sst>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1534346</v>
      </c>
      <c r="C11" s="67">
        <v>1707127</v>
      </c>
      <c r="D11" s="98">
        <f>IFERROR(((B11/C11)-1)*100,IF(B11+C11&lt;&gt;0,100,0))</f>
        <v>-10.121156773924845</v>
      </c>
      <c r="E11" s="67">
        <v>43984819</v>
      </c>
      <c r="F11" s="67">
        <v>42732064</v>
      </c>
      <c r="G11" s="98">
        <f>IFERROR(((E11/F11)-1)*100,IF(E11+F11&lt;&gt;0,100,0))</f>
        <v>2.9316510431136589</v>
      </c>
    </row>
    <row r="12" spans="1:7" s="16" customFormat="1" ht="12" x14ac:dyDescent="0.2">
      <c r="A12" s="64" t="s">
        <v>9</v>
      </c>
      <c r="B12" s="67">
        <v>1414641.1359999999</v>
      </c>
      <c r="C12" s="67">
        <v>2777827.4569999999</v>
      </c>
      <c r="D12" s="98">
        <f>IFERROR(((B12/C12)-1)*100,IF(B12+C12&lt;&gt;0,100,0))</f>
        <v>-49.073829894107782</v>
      </c>
      <c r="E12" s="67">
        <v>43393112.923</v>
      </c>
      <c r="F12" s="67">
        <v>67075302.229000002</v>
      </c>
      <c r="G12" s="98">
        <f>IFERROR(((E12/F12)-1)*100,IF(E12+F12&lt;&gt;0,100,0))</f>
        <v>-35.306869322999503</v>
      </c>
    </row>
    <row r="13" spans="1:7" s="16" customFormat="1" ht="12" x14ac:dyDescent="0.2">
      <c r="A13" s="64" t="s">
        <v>10</v>
      </c>
      <c r="B13" s="67">
        <v>114197727.515286</v>
      </c>
      <c r="C13" s="67">
        <v>100982889.57471</v>
      </c>
      <c r="D13" s="98">
        <f>IFERROR(((B13/C13)-1)*100,IF(B13+C13&lt;&gt;0,100,0))</f>
        <v>13.086214898613392</v>
      </c>
      <c r="E13" s="67">
        <v>3240205902.8790598</v>
      </c>
      <c r="F13" s="67">
        <v>2931779872.0008402</v>
      </c>
      <c r="G13" s="98">
        <f>IFERROR(((E13/F13)-1)*100,IF(E13+F13&lt;&gt;0,100,0))</f>
        <v>10.520095107540573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323</v>
      </c>
      <c r="C16" s="67">
        <v>319</v>
      </c>
      <c r="D16" s="98">
        <f>IFERROR(((B16/C16)-1)*100,IF(B16+C16&lt;&gt;0,100,0))</f>
        <v>1.2539184952978122</v>
      </c>
      <c r="E16" s="67">
        <v>10477</v>
      </c>
      <c r="F16" s="67">
        <v>8966</v>
      </c>
      <c r="G16" s="98">
        <f>IFERROR(((E16/F16)-1)*100,IF(E16+F16&lt;&gt;0,100,0))</f>
        <v>16.852554093241135</v>
      </c>
    </row>
    <row r="17" spans="1:7" s="16" customFormat="1" ht="12" x14ac:dyDescent="0.2">
      <c r="A17" s="64" t="s">
        <v>9</v>
      </c>
      <c r="B17" s="67">
        <v>112498.12300000001</v>
      </c>
      <c r="C17" s="67">
        <v>162706.28200000001</v>
      </c>
      <c r="D17" s="98">
        <f>IFERROR(((B17/C17)-1)*100,IF(B17+C17&lt;&gt;0,100,0))</f>
        <v>-30.858156417095195</v>
      </c>
      <c r="E17" s="67">
        <v>4431055.1270000003</v>
      </c>
      <c r="F17" s="67">
        <v>5989595.3600000003</v>
      </c>
      <c r="G17" s="98">
        <f>IFERROR(((E17/F17)-1)*100,IF(E17+F17&lt;&gt;0,100,0))</f>
        <v>-26.020793381274419</v>
      </c>
    </row>
    <row r="18" spans="1:7" s="16" customFormat="1" ht="12" x14ac:dyDescent="0.2">
      <c r="A18" s="64" t="s">
        <v>10</v>
      </c>
      <c r="B18" s="67">
        <v>8698056.6062863693</v>
      </c>
      <c r="C18" s="67">
        <v>13325658.7810208</v>
      </c>
      <c r="D18" s="98">
        <f>IFERROR(((B18/C18)-1)*100,IF(B18+C18&lt;&gt;0,100,0))</f>
        <v>-34.727004876677</v>
      </c>
      <c r="E18" s="67">
        <v>301405235.46228802</v>
      </c>
      <c r="F18" s="67">
        <v>218673999.67668599</v>
      </c>
      <c r="G18" s="98">
        <f>IFERROR(((E18/F18)-1)*100,IF(E18+F18&lt;&gt;0,100,0))</f>
        <v>37.83313787095031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22651261.11569</v>
      </c>
      <c r="C24" s="66">
        <v>13330338.96761</v>
      </c>
      <c r="D24" s="65">
        <f>B24-C24</f>
        <v>9320922.1480800007</v>
      </c>
      <c r="E24" s="67">
        <v>528437307.20849001</v>
      </c>
      <c r="F24" s="67">
        <v>526236649.75801998</v>
      </c>
      <c r="G24" s="65">
        <f>E24-F24</f>
        <v>2200657.4504700303</v>
      </c>
    </row>
    <row r="25" spans="1:7" s="16" customFormat="1" ht="12" x14ac:dyDescent="0.2">
      <c r="A25" s="68" t="s">
        <v>15</v>
      </c>
      <c r="B25" s="66">
        <v>24630626.24219</v>
      </c>
      <c r="C25" s="66">
        <v>17426673.937989999</v>
      </c>
      <c r="D25" s="65">
        <f>B25-C25</f>
        <v>7203952.3042000011</v>
      </c>
      <c r="E25" s="67">
        <v>549148895.99733996</v>
      </c>
      <c r="F25" s="67">
        <v>572230376.0783</v>
      </c>
      <c r="G25" s="65">
        <f>E25-F25</f>
        <v>-23081480.080960035</v>
      </c>
    </row>
    <row r="26" spans="1:7" s="28" customFormat="1" ht="12" x14ac:dyDescent="0.2">
      <c r="A26" s="69" t="s">
        <v>16</v>
      </c>
      <c r="B26" s="70">
        <f>B24-B25</f>
        <v>-1979365.1264999993</v>
      </c>
      <c r="C26" s="70">
        <f>C24-C25</f>
        <v>-4096334.9703799989</v>
      </c>
      <c r="D26" s="70"/>
      <c r="E26" s="70">
        <f>E24-E25</f>
        <v>-20711588.78884995</v>
      </c>
      <c r="F26" s="70">
        <f>F24-F25</f>
        <v>-45993726.320280015</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68327.397959470007</v>
      </c>
      <c r="C33" s="132">
        <v>66385.574110849993</v>
      </c>
      <c r="D33" s="98">
        <f t="shared" ref="D33:D42" si="0">IFERROR(((B33/C33)-1)*100,IF(B33+C33&lt;&gt;0,100,0))</f>
        <v>2.9250689997462054</v>
      </c>
      <c r="E33" s="64"/>
      <c r="F33" s="132">
        <v>68491.37</v>
      </c>
      <c r="G33" s="132">
        <v>64719.99</v>
      </c>
    </row>
    <row r="34" spans="1:7" s="16" customFormat="1" ht="12" x14ac:dyDescent="0.2">
      <c r="A34" s="64" t="s">
        <v>23</v>
      </c>
      <c r="B34" s="132">
        <v>74635.387137149999</v>
      </c>
      <c r="C34" s="132">
        <v>74279.019949699999</v>
      </c>
      <c r="D34" s="98">
        <f t="shared" si="0"/>
        <v>0.47976829485811834</v>
      </c>
      <c r="E34" s="64"/>
      <c r="F34" s="132">
        <v>74891.320000000007</v>
      </c>
      <c r="G34" s="132">
        <v>71515.13</v>
      </c>
    </row>
    <row r="35" spans="1:7" s="16" customFormat="1" ht="12" x14ac:dyDescent="0.2">
      <c r="A35" s="64" t="s">
        <v>24</v>
      </c>
      <c r="B35" s="132">
        <v>66014.791175510007</v>
      </c>
      <c r="C35" s="132">
        <v>57038.004774499997</v>
      </c>
      <c r="D35" s="98">
        <f t="shared" si="0"/>
        <v>15.738254583938849</v>
      </c>
      <c r="E35" s="64"/>
      <c r="F35" s="132">
        <v>66071.67</v>
      </c>
      <c r="G35" s="132">
        <v>63712.89</v>
      </c>
    </row>
    <row r="36" spans="1:7" s="16" customFormat="1" ht="12" x14ac:dyDescent="0.2">
      <c r="A36" s="64" t="s">
        <v>25</v>
      </c>
      <c r="B36" s="132">
        <v>62107.367838580001</v>
      </c>
      <c r="C36" s="132">
        <v>60221.839119199998</v>
      </c>
      <c r="D36" s="98">
        <f t="shared" si="0"/>
        <v>3.1309716656907183</v>
      </c>
      <c r="E36" s="64"/>
      <c r="F36" s="132">
        <v>62283.11</v>
      </c>
      <c r="G36" s="132">
        <v>58611.21</v>
      </c>
    </row>
    <row r="37" spans="1:7" s="16" customFormat="1" ht="12" x14ac:dyDescent="0.2">
      <c r="A37" s="64" t="s">
        <v>79</v>
      </c>
      <c r="B37" s="132">
        <v>64788.743902759998</v>
      </c>
      <c r="C37" s="132">
        <v>65355.075857479998</v>
      </c>
      <c r="D37" s="98">
        <f t="shared" si="0"/>
        <v>-0.86654624340885</v>
      </c>
      <c r="E37" s="64"/>
      <c r="F37" s="132">
        <v>64909.63</v>
      </c>
      <c r="G37" s="132">
        <v>59381.94</v>
      </c>
    </row>
    <row r="38" spans="1:7" s="16" customFormat="1" ht="12" x14ac:dyDescent="0.2">
      <c r="A38" s="64" t="s">
        <v>26</v>
      </c>
      <c r="B38" s="132">
        <v>83492.995462260005</v>
      </c>
      <c r="C38" s="132">
        <v>84879.859195490004</v>
      </c>
      <c r="D38" s="98">
        <f t="shared" si="0"/>
        <v>-1.6339138004881182</v>
      </c>
      <c r="E38" s="64"/>
      <c r="F38" s="132">
        <v>84261.67</v>
      </c>
      <c r="G38" s="132">
        <v>79403.490000000005</v>
      </c>
    </row>
    <row r="39" spans="1:7" s="16" customFormat="1" ht="12" x14ac:dyDescent="0.2">
      <c r="A39" s="64" t="s">
        <v>27</v>
      </c>
      <c r="B39" s="132">
        <v>14873.84632778</v>
      </c>
      <c r="C39" s="132">
        <v>13303.36585136</v>
      </c>
      <c r="D39" s="98">
        <f t="shared" si="0"/>
        <v>11.805136338932233</v>
      </c>
      <c r="E39" s="64"/>
      <c r="F39" s="132">
        <v>14969.06</v>
      </c>
      <c r="G39" s="132">
        <v>14308.64</v>
      </c>
    </row>
    <row r="40" spans="1:7" s="16" customFormat="1" ht="12" x14ac:dyDescent="0.2">
      <c r="A40" s="64" t="s">
        <v>28</v>
      </c>
      <c r="B40" s="132">
        <v>84351.047020769998</v>
      </c>
      <c r="C40" s="132">
        <v>82418.210801990004</v>
      </c>
      <c r="D40" s="98">
        <f t="shared" si="0"/>
        <v>2.3451567317126498</v>
      </c>
      <c r="E40" s="64"/>
      <c r="F40" s="132">
        <v>84955.49</v>
      </c>
      <c r="G40" s="132">
        <v>80504.38</v>
      </c>
    </row>
    <row r="41" spans="1:7" s="16" customFormat="1" ht="12" x14ac:dyDescent="0.2">
      <c r="A41" s="64" t="s">
        <v>29</v>
      </c>
      <c r="B41" s="72"/>
      <c r="C41" s="72"/>
      <c r="D41" s="98">
        <f t="shared" si="0"/>
        <v>0</v>
      </c>
      <c r="E41" s="64"/>
      <c r="F41" s="72"/>
      <c r="G41" s="72"/>
    </row>
    <row r="42" spans="1:7" s="16" customFormat="1" ht="12" x14ac:dyDescent="0.2">
      <c r="A42" s="64" t="s">
        <v>78</v>
      </c>
      <c r="B42" s="132">
        <v>1315.93442731</v>
      </c>
      <c r="C42" s="132">
        <v>1143.73780465</v>
      </c>
      <c r="D42" s="98">
        <f t="shared" si="0"/>
        <v>15.055602950249124</v>
      </c>
      <c r="E42" s="64"/>
      <c r="F42" s="132">
        <v>1322.62</v>
      </c>
      <c r="G42" s="132">
        <v>1269.43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20254.8967173735</v>
      </c>
      <c r="D48" s="72"/>
      <c r="E48" s="133">
        <v>18579.864777389099</v>
      </c>
      <c r="F48" s="72"/>
      <c r="G48" s="98">
        <f>IFERROR(((C48/E48)-1)*100,IF(C48+E48&lt;&gt;0,100,0))</f>
        <v>9.0153074850299433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1896</v>
      </c>
      <c r="D54" s="75"/>
      <c r="E54" s="134">
        <v>343566</v>
      </c>
      <c r="F54" s="134">
        <v>35541667.840000004</v>
      </c>
      <c r="G54" s="134">
        <v>9118672.8959999997</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7113</v>
      </c>
      <c r="C68" s="66">
        <v>4897</v>
      </c>
      <c r="D68" s="98">
        <f>IFERROR(((B68/C68)-1)*100,IF(B68+C68&lt;&gt;0,100,0))</f>
        <v>45.252195221564229</v>
      </c>
      <c r="E68" s="66">
        <v>174847</v>
      </c>
      <c r="F68" s="66">
        <v>178733</v>
      </c>
      <c r="G68" s="98">
        <f>IFERROR(((E68/F68)-1)*100,IF(E68+F68&lt;&gt;0,100,0))</f>
        <v>-2.1741927903632829</v>
      </c>
    </row>
    <row r="69" spans="1:7" s="16" customFormat="1" ht="12" x14ac:dyDescent="0.2">
      <c r="A69" s="79" t="s">
        <v>54</v>
      </c>
      <c r="B69" s="67">
        <v>297681641.43400002</v>
      </c>
      <c r="C69" s="66">
        <v>158276796.32499999</v>
      </c>
      <c r="D69" s="98">
        <f>IFERROR(((B69/C69)-1)*100,IF(B69+C69&lt;&gt;0,100,0))</f>
        <v>88.076615363600766</v>
      </c>
      <c r="E69" s="66">
        <v>5331259932.8070002</v>
      </c>
      <c r="F69" s="66">
        <v>5637216116.5970001</v>
      </c>
      <c r="G69" s="98">
        <f>IFERROR(((E69/F69)-1)*100,IF(E69+F69&lt;&gt;0,100,0))</f>
        <v>-5.4274339933359839</v>
      </c>
    </row>
    <row r="70" spans="1:7" s="62" customFormat="1" ht="12" x14ac:dyDescent="0.2">
      <c r="A70" s="79" t="s">
        <v>55</v>
      </c>
      <c r="B70" s="67">
        <v>271648655.15748</v>
      </c>
      <c r="C70" s="66">
        <v>158644862.58013999</v>
      </c>
      <c r="D70" s="98">
        <f>IFERROR(((B70/C70)-1)*100,IF(B70+C70&lt;&gt;0,100,0))</f>
        <v>71.230666243765555</v>
      </c>
      <c r="E70" s="66">
        <v>5157828435.6264296</v>
      </c>
      <c r="F70" s="66">
        <v>5542232260.0144596</v>
      </c>
      <c r="G70" s="98">
        <f>IFERROR(((E70/F70)-1)*100,IF(E70+F70&lt;&gt;0,100,0))</f>
        <v>-6.9359024731133756</v>
      </c>
    </row>
    <row r="71" spans="1:7" s="16" customFormat="1" ht="12" x14ac:dyDescent="0.2">
      <c r="A71" s="79" t="s">
        <v>94</v>
      </c>
      <c r="B71" s="98">
        <f>IFERROR(B69/B68/1000,)</f>
        <v>41.850364323632782</v>
      </c>
      <c r="C71" s="98">
        <f>IFERROR(C69/C68/1000,)</f>
        <v>32.321175479885639</v>
      </c>
      <c r="D71" s="98">
        <f>IFERROR(((B71/C71)-1)*100,IF(B71+C71&lt;&gt;0,100,0))</f>
        <v>29.482804082040339</v>
      </c>
      <c r="E71" s="98">
        <f>IFERROR(E69/E68/1000,)</f>
        <v>30.491000319176194</v>
      </c>
      <c r="F71" s="98">
        <f>IFERROR(F69/F68/1000,)</f>
        <v>31.53987297587463</v>
      </c>
      <c r="G71" s="98">
        <f>IFERROR(((E71/F71)-1)*100,IF(E71+F71&lt;&gt;0,100,0))</f>
        <v>-3.3255449617718313</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2974</v>
      </c>
      <c r="C74" s="66">
        <v>2647</v>
      </c>
      <c r="D74" s="98">
        <f>IFERROR(((B74/C74)-1)*100,IF(B74+C74&lt;&gt;0,100,0))</f>
        <v>12.353607857952408</v>
      </c>
      <c r="E74" s="66">
        <v>74180</v>
      </c>
      <c r="F74" s="66">
        <v>77628</v>
      </c>
      <c r="G74" s="98">
        <f>IFERROR(((E74/F74)-1)*100,IF(E74+F74&lt;&gt;0,100,0))</f>
        <v>-4.4416962951512318</v>
      </c>
    </row>
    <row r="75" spans="1:7" s="16" customFormat="1" ht="12" x14ac:dyDescent="0.2">
      <c r="A75" s="79" t="s">
        <v>54</v>
      </c>
      <c r="B75" s="67">
        <v>520884504.07200003</v>
      </c>
      <c r="C75" s="66">
        <v>501566937.68599999</v>
      </c>
      <c r="D75" s="98">
        <f>IFERROR(((B75/C75)-1)*100,IF(B75+C75&lt;&gt;0,100,0))</f>
        <v>3.8514433337895948</v>
      </c>
      <c r="E75" s="66">
        <v>14215771234.868999</v>
      </c>
      <c r="F75" s="66">
        <v>11984876683.169001</v>
      </c>
      <c r="G75" s="98">
        <f>IFERROR(((E75/F75)-1)*100,IF(E75+F75&lt;&gt;0,100,0))</f>
        <v>18.61424702711345</v>
      </c>
    </row>
    <row r="76" spans="1:7" s="16" customFormat="1" ht="12" x14ac:dyDescent="0.2">
      <c r="A76" s="79" t="s">
        <v>55</v>
      </c>
      <c r="B76" s="67">
        <v>486148279.63112998</v>
      </c>
      <c r="C76" s="66">
        <v>479464987.24181002</v>
      </c>
      <c r="D76" s="98">
        <f>IFERROR(((B76/C76)-1)*100,IF(B76+C76&lt;&gt;0,100,0))</f>
        <v>1.3939062428242277</v>
      </c>
      <c r="E76" s="66">
        <v>13414156231.3134</v>
      </c>
      <c r="F76" s="66">
        <v>11597402050.2997</v>
      </c>
      <c r="G76" s="98">
        <f>IFERROR(((E76/F76)-1)*100,IF(E76+F76&lt;&gt;0,100,0))</f>
        <v>15.665182367000474</v>
      </c>
    </row>
    <row r="77" spans="1:7" s="16" customFormat="1" ht="12" x14ac:dyDescent="0.2">
      <c r="A77" s="79" t="s">
        <v>94</v>
      </c>
      <c r="B77" s="98">
        <f>IFERROR(B75/B74/1000,)</f>
        <v>175.14610089845326</v>
      </c>
      <c r="C77" s="98">
        <f>IFERROR(C75/C74/1000,)</f>
        <v>189.48505390479789</v>
      </c>
      <c r="D77" s="98">
        <f>IFERROR(((B77/C77)-1)*100,IF(B77+C77&lt;&gt;0,100,0))</f>
        <v>-7.5673266628981111</v>
      </c>
      <c r="E77" s="98">
        <f>IFERROR(E75/E74/1000,)</f>
        <v>191.63886808936371</v>
      </c>
      <c r="F77" s="98">
        <f>IFERROR(F75/F74/1000,)</f>
        <v>154.38857993467565</v>
      </c>
      <c r="G77" s="98">
        <f>IFERROR(((E77/F77)-1)*100,IF(E77+F77&lt;&gt;0,100,0))</f>
        <v>24.127618875987643</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201</v>
      </c>
      <c r="C80" s="66">
        <v>177</v>
      </c>
      <c r="D80" s="98">
        <f>IFERROR(((B80/C80)-1)*100,IF(B80+C80&lt;&gt;0,100,0))</f>
        <v>13.559322033898313</v>
      </c>
      <c r="E80" s="66">
        <v>5381</v>
      </c>
      <c r="F80" s="66">
        <v>4418</v>
      </c>
      <c r="G80" s="98">
        <f>IFERROR(((E80/F80)-1)*100,IF(E80+F80&lt;&gt;0,100,0))</f>
        <v>21.79719330013581</v>
      </c>
    </row>
    <row r="81" spans="1:7" s="16" customFormat="1" ht="12" x14ac:dyDescent="0.2">
      <c r="A81" s="79" t="s">
        <v>54</v>
      </c>
      <c r="B81" s="67">
        <v>25571847.410999998</v>
      </c>
      <c r="C81" s="66">
        <v>11373476.057</v>
      </c>
      <c r="D81" s="98">
        <f>IFERROR(((B81/C81)-1)*100,IF(B81+C81&lt;&gt;0,100,0))</f>
        <v>124.83757193352835</v>
      </c>
      <c r="E81" s="66">
        <v>629593345.29499996</v>
      </c>
      <c r="F81" s="66">
        <v>380259398.90899998</v>
      </c>
      <c r="G81" s="98">
        <f>IFERROR(((E81/F81)-1)*100,IF(E81+F81&lt;&gt;0,100,0))</f>
        <v>65.569436837422714</v>
      </c>
    </row>
    <row r="82" spans="1:7" s="16" customFormat="1" ht="12" x14ac:dyDescent="0.2">
      <c r="A82" s="79" t="s">
        <v>55</v>
      </c>
      <c r="B82" s="67">
        <v>8582556.6527398694</v>
      </c>
      <c r="C82" s="66">
        <v>3240979.9107799102</v>
      </c>
      <c r="D82" s="98">
        <f>IFERROR(((B82/C82)-1)*100,IF(B82+C82&lt;&gt;0,100,0))</f>
        <v>164.81363319140604</v>
      </c>
      <c r="E82" s="66">
        <v>266641889.22703099</v>
      </c>
      <c r="F82" s="66">
        <v>113352536.16141</v>
      </c>
      <c r="G82" s="98">
        <f>IFERROR(((E82/F82)-1)*100,IF(E82+F82&lt;&gt;0,100,0))</f>
        <v>135.23239819472798</v>
      </c>
    </row>
    <row r="83" spans="1:7" s="32" customFormat="1" x14ac:dyDescent="0.2">
      <c r="A83" s="79" t="s">
        <v>94</v>
      </c>
      <c r="B83" s="98">
        <f>IFERROR(B81/B80/1000,)</f>
        <v>127.22312144776117</v>
      </c>
      <c r="C83" s="98">
        <f>IFERROR(C81/C80/1000,)</f>
        <v>64.256926875706213</v>
      </c>
      <c r="D83" s="98">
        <f>IFERROR(((B83/C83)-1)*100,IF(B83+C83&lt;&gt;0,100,0))</f>
        <v>97.991294687733912</v>
      </c>
      <c r="E83" s="98">
        <f>IFERROR(E81/E80/1000,)</f>
        <v>117.00303759431331</v>
      </c>
      <c r="F83" s="98">
        <f>IFERROR(F81/F80/1000,)</f>
        <v>86.070484135129007</v>
      </c>
      <c r="G83" s="98">
        <f>IFERROR(((E83/F83)-1)*100,IF(E83+F83&lt;&gt;0,100,0))</f>
        <v>35.938630728067935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10288</v>
      </c>
      <c r="C86" s="64">
        <f>C68+C74+C80</f>
        <v>7721</v>
      </c>
      <c r="D86" s="98">
        <f>IFERROR(((B86/C86)-1)*100,IF(B86+C86&lt;&gt;0,100,0))</f>
        <v>33.246988732029536</v>
      </c>
      <c r="E86" s="64">
        <f>E68+E74+E80</f>
        <v>254408</v>
      </c>
      <c r="F86" s="64">
        <f>F68+F74+F80</f>
        <v>260779</v>
      </c>
      <c r="G86" s="98">
        <f>IFERROR(((E86/F86)-1)*100,IF(E86+F86&lt;&gt;0,100,0))</f>
        <v>-2.4430648173357494</v>
      </c>
    </row>
    <row r="87" spans="1:7" s="62" customFormat="1" ht="12" x14ac:dyDescent="0.2">
      <c r="A87" s="79" t="s">
        <v>54</v>
      </c>
      <c r="B87" s="64">
        <f t="shared" ref="B87:C87" si="1">B69+B75+B81</f>
        <v>844137992.91700006</v>
      </c>
      <c r="C87" s="64">
        <f t="shared" si="1"/>
        <v>671217210.06799996</v>
      </c>
      <c r="D87" s="98">
        <f>IFERROR(((B87/C87)-1)*100,IF(B87+C87&lt;&gt;0,100,0))</f>
        <v>25.762268942937538</v>
      </c>
      <c r="E87" s="64">
        <f t="shared" ref="E87:F87" si="2">E69+E75+E81</f>
        <v>20176624512.970997</v>
      </c>
      <c r="F87" s="64">
        <f t="shared" si="2"/>
        <v>18002352198.674999</v>
      </c>
      <c r="G87" s="98">
        <f>IFERROR(((E87/F87)-1)*100,IF(E87+F87&lt;&gt;0,100,0))</f>
        <v>12.077712347256631</v>
      </c>
    </row>
    <row r="88" spans="1:7" s="62" customFormat="1" ht="12" x14ac:dyDescent="0.2">
      <c r="A88" s="79" t="s">
        <v>55</v>
      </c>
      <c r="B88" s="64">
        <f t="shared" ref="B88:C88" si="3">B70+B76+B82</f>
        <v>766379491.44134986</v>
      </c>
      <c r="C88" s="64">
        <f t="shared" si="3"/>
        <v>641350829.73272991</v>
      </c>
      <c r="D88" s="98">
        <f>IFERROR(((B88/C88)-1)*100,IF(B88+C88&lt;&gt;0,100,0))</f>
        <v>19.494581734730598</v>
      </c>
      <c r="E88" s="64">
        <f t="shared" ref="E88:F88" si="4">E70+E76+E82</f>
        <v>18838626556.166862</v>
      </c>
      <c r="F88" s="64">
        <f t="shared" si="4"/>
        <v>17252986846.475571</v>
      </c>
      <c r="G88" s="98">
        <f>IFERROR(((E88/F88)-1)*100,IF(E88+F88&lt;&gt;0,100,0))</f>
        <v>9.1905229152551282</v>
      </c>
    </row>
    <row r="89" spans="1:7" s="63" customFormat="1" x14ac:dyDescent="0.2">
      <c r="A89" s="79" t="s">
        <v>95</v>
      </c>
      <c r="B89" s="98">
        <f>IFERROR((B75/B87)*100,IF(B75+B87&lt;&gt;0,100,0))</f>
        <v>61.706084602593648</v>
      </c>
      <c r="C89" s="98">
        <f>IFERROR((C75/C87)*100,IF(C75+C87&lt;&gt;0,100,0))</f>
        <v>74.724981744015025</v>
      </c>
      <c r="D89" s="98">
        <f>IFERROR(((B89/C89)-1)*100,IF(B89+C89&lt;&gt;0,100,0))</f>
        <v>-17.422415954573456</v>
      </c>
      <c r="E89" s="98">
        <f>IFERROR((E75/E87)*100,IF(E75+E87&lt;&gt;0,100,0))</f>
        <v>70.456637708304839</v>
      </c>
      <c r="F89" s="98">
        <f>IFERROR((F75/F87)*100,IF(F75+F87&lt;&gt;0,100,0))</f>
        <v>66.573948509079301</v>
      </c>
      <c r="G89" s="98">
        <f>IFERROR(((E89/F89)-1)*100,IF(E89+F89&lt;&gt;0,100,0))</f>
        <v>5.8321449849050522</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93325208.109999999</v>
      </c>
      <c r="C97" s="135">
        <v>45866746.589000002</v>
      </c>
      <c r="D97" s="65">
        <f>B97-C97</f>
        <v>47458461.520999998</v>
      </c>
      <c r="E97" s="135">
        <v>1770258899.835</v>
      </c>
      <c r="F97" s="135">
        <v>1735339959.0150001</v>
      </c>
      <c r="G97" s="80">
        <f>E97-F97</f>
        <v>34918940.819999933</v>
      </c>
    </row>
    <row r="98" spans="1:7" s="62" customFormat="1" ht="13.5" x14ac:dyDescent="0.2">
      <c r="A98" s="114" t="s">
        <v>88</v>
      </c>
      <c r="B98" s="66">
        <v>96989513.545000002</v>
      </c>
      <c r="C98" s="135">
        <v>54965124.269000001</v>
      </c>
      <c r="D98" s="65">
        <f>B98-C98</f>
        <v>42024389.276000001</v>
      </c>
      <c r="E98" s="135">
        <v>1740396922.5580001</v>
      </c>
      <c r="F98" s="135">
        <v>1705273999.6210001</v>
      </c>
      <c r="G98" s="80">
        <f>E98-F98</f>
        <v>35122922.937000036</v>
      </c>
    </row>
    <row r="99" spans="1:7" s="62" customFormat="1" ht="12" x14ac:dyDescent="0.2">
      <c r="A99" s="115" t="s">
        <v>16</v>
      </c>
      <c r="B99" s="65">
        <f>B97-B98</f>
        <v>-3664305.4350000024</v>
      </c>
      <c r="C99" s="65">
        <f>C97-C98</f>
        <v>-9098377.6799999997</v>
      </c>
      <c r="D99" s="82"/>
      <c r="E99" s="65">
        <f>E97-E98</f>
        <v>29861977.27699995</v>
      </c>
      <c r="F99" s="82">
        <f>F97-F98</f>
        <v>30065959.394000053</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36233277.049999997</v>
      </c>
      <c r="C102" s="135">
        <v>19093659.364</v>
      </c>
      <c r="D102" s="65">
        <f>B102-C102</f>
        <v>17139617.685999997</v>
      </c>
      <c r="E102" s="135">
        <v>628184693.07099998</v>
      </c>
      <c r="F102" s="135">
        <v>647634040.85599995</v>
      </c>
      <c r="G102" s="80">
        <f>E102-F102</f>
        <v>-19449347.784999967</v>
      </c>
    </row>
    <row r="103" spans="1:7" s="16" customFormat="1" ht="13.5" x14ac:dyDescent="0.2">
      <c r="A103" s="79" t="s">
        <v>88</v>
      </c>
      <c r="B103" s="66">
        <v>36444741.553000003</v>
      </c>
      <c r="C103" s="135">
        <v>20669090.019000001</v>
      </c>
      <c r="D103" s="65">
        <f>B103-C103</f>
        <v>15775651.534000002</v>
      </c>
      <c r="E103" s="135">
        <v>719482695.53799999</v>
      </c>
      <c r="F103" s="135">
        <v>692496434.57099998</v>
      </c>
      <c r="G103" s="80">
        <f>E103-F103</f>
        <v>26986260.967000008</v>
      </c>
    </row>
    <row r="104" spans="1:7" s="28" customFormat="1" ht="12" x14ac:dyDescent="0.2">
      <c r="A104" s="81" t="s">
        <v>16</v>
      </c>
      <c r="B104" s="65">
        <f>B102-B103</f>
        <v>-211464.50300000608</v>
      </c>
      <c r="C104" s="65">
        <f>C102-C103</f>
        <v>-1575430.6550000012</v>
      </c>
      <c r="D104" s="82"/>
      <c r="E104" s="65">
        <f>E102-E103</f>
        <v>-91298002.467000008</v>
      </c>
      <c r="F104" s="82">
        <f>F102-F103</f>
        <v>-44862393.715000033</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806.41726123543197</v>
      </c>
      <c r="C111" s="137">
        <v>798.97503651287195</v>
      </c>
      <c r="D111" s="98">
        <f>IFERROR(((B111/C111)-1)*100,IF(B111+C111&lt;&gt;0,100,0))</f>
        <v>0.93147149566044085</v>
      </c>
      <c r="E111" s="84"/>
      <c r="F111" s="136">
        <v>811.64658270905602</v>
      </c>
      <c r="G111" s="136">
        <v>804.04053567883204</v>
      </c>
    </row>
    <row r="112" spans="1:7" s="16" customFormat="1" ht="12" x14ac:dyDescent="0.2">
      <c r="A112" s="79" t="s">
        <v>50</v>
      </c>
      <c r="B112" s="136">
        <v>795.19292018502301</v>
      </c>
      <c r="C112" s="137">
        <v>789.00004251313896</v>
      </c>
      <c r="D112" s="98">
        <f>IFERROR(((B112/C112)-1)*100,IF(B112+C112&lt;&gt;0,100,0))</f>
        <v>0.78490207074746188</v>
      </c>
      <c r="E112" s="84"/>
      <c r="F112" s="136">
        <v>800.43489097837801</v>
      </c>
      <c r="G112" s="136">
        <v>792.84281950541299</v>
      </c>
    </row>
    <row r="113" spans="1:7" s="16" customFormat="1" ht="12" x14ac:dyDescent="0.2">
      <c r="A113" s="79" t="s">
        <v>51</v>
      </c>
      <c r="B113" s="136">
        <v>861.11430915063102</v>
      </c>
      <c r="C113" s="137">
        <v>841.61283764906102</v>
      </c>
      <c r="D113" s="98">
        <f>IFERROR(((B113/C113)-1)*100,IF(B113+C113&lt;&gt;0,100,0))</f>
        <v>2.3171547092894818</v>
      </c>
      <c r="E113" s="84"/>
      <c r="F113" s="136">
        <v>865.58734780917996</v>
      </c>
      <c r="G113" s="136">
        <v>858.66033189155405</v>
      </c>
    </row>
    <row r="114" spans="1:7" s="28" customFormat="1" ht="12" x14ac:dyDescent="0.2">
      <c r="A114" s="81" t="s">
        <v>52</v>
      </c>
      <c r="B114" s="85"/>
      <c r="C114" s="84"/>
      <c r="D114" s="86"/>
      <c r="E114" s="84"/>
      <c r="F114" s="71"/>
      <c r="G114" s="71"/>
    </row>
    <row r="115" spans="1:7" s="16" customFormat="1" ht="12" x14ac:dyDescent="0.2">
      <c r="A115" s="79" t="s">
        <v>56</v>
      </c>
      <c r="B115" s="136">
        <v>623.00516586051697</v>
      </c>
      <c r="C115" s="137">
        <v>598.76110331988104</v>
      </c>
      <c r="D115" s="98">
        <f>IFERROR(((B115/C115)-1)*100,IF(B115+C115&lt;&gt;0,100,0))</f>
        <v>4.0490376556213681</v>
      </c>
      <c r="E115" s="84"/>
      <c r="F115" s="136">
        <v>623.64146721466795</v>
      </c>
      <c r="G115" s="136">
        <v>623.00516586051697</v>
      </c>
    </row>
    <row r="116" spans="1:7" s="16" customFormat="1" ht="12" x14ac:dyDescent="0.2">
      <c r="A116" s="79" t="s">
        <v>57</v>
      </c>
      <c r="B116" s="136">
        <v>808.40260972030705</v>
      </c>
      <c r="C116" s="137">
        <v>791.39345859493199</v>
      </c>
      <c r="D116" s="98">
        <f>IFERROR(((B116/C116)-1)*100,IF(B116+C116&lt;&gt;0,100,0))</f>
        <v>2.1492660750031645</v>
      </c>
      <c r="E116" s="84"/>
      <c r="F116" s="136">
        <v>813.42258355475497</v>
      </c>
      <c r="G116" s="136">
        <v>805.757726851445</v>
      </c>
    </row>
    <row r="117" spans="1:7" s="16" customFormat="1" ht="12" x14ac:dyDescent="0.2">
      <c r="A117" s="79" t="s">
        <v>59</v>
      </c>
      <c r="B117" s="136">
        <v>906.09074482858603</v>
      </c>
      <c r="C117" s="137">
        <v>908.06034769364396</v>
      </c>
      <c r="D117" s="98">
        <f>IFERROR(((B117/C117)-1)*100,IF(B117+C117&lt;&gt;0,100,0))</f>
        <v>-0.21690219929330068</v>
      </c>
      <c r="E117" s="84"/>
      <c r="F117" s="136">
        <v>912.59858284629604</v>
      </c>
      <c r="G117" s="136">
        <v>902.58075769979098</v>
      </c>
    </row>
    <row r="118" spans="1:7" s="16" customFormat="1" ht="12" x14ac:dyDescent="0.2">
      <c r="A118" s="79" t="s">
        <v>58</v>
      </c>
      <c r="B118" s="136">
        <v>862.89356301681505</v>
      </c>
      <c r="C118" s="137">
        <v>852.59501266338305</v>
      </c>
      <c r="D118" s="98">
        <f>IFERROR(((B118/C118)-1)*100,IF(B118+C118&lt;&gt;0,100,0))</f>
        <v>1.2079064738205414</v>
      </c>
      <c r="E118" s="84"/>
      <c r="F118" s="136">
        <v>868.26644395886899</v>
      </c>
      <c r="G118" s="136">
        <v>860.904485526999</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7</v>
      </c>
      <c r="F126" s="66">
        <v>11</v>
      </c>
      <c r="G126" s="98">
        <f>IFERROR(((E126/F126)-1)*100,IF(E126+F126&lt;&gt;0,100,0))</f>
        <v>-36.363636363636367</v>
      </c>
    </row>
    <row r="127" spans="1:7" s="16" customFormat="1" ht="12" x14ac:dyDescent="0.2">
      <c r="A127" s="79" t="s">
        <v>72</v>
      </c>
      <c r="B127" s="67">
        <v>205</v>
      </c>
      <c r="C127" s="66">
        <v>87</v>
      </c>
      <c r="D127" s="98">
        <f>IFERROR(((B127/C127)-1)*100,IF(B127+C127&lt;&gt;0,100,0))</f>
        <v>135.63218390804596</v>
      </c>
      <c r="E127" s="66">
        <v>6867</v>
      </c>
      <c r="F127" s="66">
        <v>5689</v>
      </c>
      <c r="G127" s="98">
        <f>IFERROR(((E127/F127)-1)*100,IF(E127+F127&lt;&gt;0,100,0))</f>
        <v>20.70662682369484</v>
      </c>
    </row>
    <row r="128" spans="1:7" s="16" customFormat="1" ht="12" x14ac:dyDescent="0.2">
      <c r="A128" s="79" t="s">
        <v>74</v>
      </c>
      <c r="B128" s="67">
        <v>4</v>
      </c>
      <c r="C128" s="66">
        <v>5</v>
      </c>
      <c r="D128" s="98">
        <f>IFERROR(((B128/C128)-1)*100,IF(B128+C128&lt;&gt;0,100,0))</f>
        <v>-19.999999999999996</v>
      </c>
      <c r="E128" s="66">
        <v>190</v>
      </c>
      <c r="F128" s="66">
        <v>233</v>
      </c>
      <c r="G128" s="98">
        <f>IFERROR(((E128/F128)-1)*100,IF(E128+F128&lt;&gt;0,100,0))</f>
        <v>-18.454935622317592</v>
      </c>
    </row>
    <row r="129" spans="1:7" s="28" customFormat="1" ht="12" x14ac:dyDescent="0.2">
      <c r="A129" s="81" t="s">
        <v>34</v>
      </c>
      <c r="B129" s="82">
        <f>SUM(B126:B128)</f>
        <v>209</v>
      </c>
      <c r="C129" s="82">
        <f>SUM(C126:C128)</f>
        <v>92</v>
      </c>
      <c r="D129" s="98">
        <f>IFERROR(((B129/C129)-1)*100,IF(B129+C129&lt;&gt;0,100,0))</f>
        <v>127.17391304347827</v>
      </c>
      <c r="E129" s="82">
        <f>SUM(E126:E128)</f>
        <v>7064</v>
      </c>
      <c r="F129" s="82">
        <f>SUM(F126:F128)</f>
        <v>5933</v>
      </c>
      <c r="G129" s="98">
        <f>IFERROR(((E129/F129)-1)*100,IF(E129+F129&lt;&gt;0,100,0))</f>
        <v>19.062868700488789</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10</v>
      </c>
      <c r="C132" s="66">
        <v>0</v>
      </c>
      <c r="D132" s="98">
        <f>IFERROR(((B132/C132)-1)*100,IF(B132+C132&lt;&gt;0,100,0))</f>
        <v>100</v>
      </c>
      <c r="E132" s="66">
        <v>521</v>
      </c>
      <c r="F132" s="66">
        <v>661</v>
      </c>
      <c r="G132" s="98">
        <f>IFERROR(((E132/F132)-1)*100,IF(E132+F132&lt;&gt;0,100,0))</f>
        <v>-21.180030257186079</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10</v>
      </c>
      <c r="C134" s="82">
        <f>SUM(C132:C133)</f>
        <v>0</v>
      </c>
      <c r="D134" s="98">
        <f>IFERROR(((B134/C134)-1)*100,IF(B134+C134&lt;&gt;0,100,0))</f>
        <v>100</v>
      </c>
      <c r="E134" s="82">
        <f>SUM(E132:E133)</f>
        <v>521</v>
      </c>
      <c r="F134" s="82">
        <f>SUM(F132:F133)</f>
        <v>661</v>
      </c>
      <c r="G134" s="98">
        <f>IFERROR(((E134/F134)-1)*100,IF(E134+F134&lt;&gt;0,100,0))</f>
        <v>-21.180030257186079</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322</v>
      </c>
      <c r="F137" s="66">
        <v>80871</v>
      </c>
      <c r="G137" s="98">
        <f>IFERROR(((E137/F137)-1)*100,IF(E137+F137&lt;&gt;0,100,0))</f>
        <v>-99.601835021206611</v>
      </c>
    </row>
    <row r="138" spans="1:7" s="16" customFormat="1" ht="12" x14ac:dyDescent="0.2">
      <c r="A138" s="79" t="s">
        <v>72</v>
      </c>
      <c r="B138" s="67">
        <v>62366</v>
      </c>
      <c r="C138" s="66">
        <v>12988</v>
      </c>
      <c r="D138" s="98">
        <f>IFERROR(((B138/C138)-1)*100,IF(B138+C138&lt;&gt;0,100,0))</f>
        <v>380.18170619032958</v>
      </c>
      <c r="E138" s="66">
        <v>6109772</v>
      </c>
      <c r="F138" s="66">
        <v>5819122</v>
      </c>
      <c r="G138" s="98">
        <f>IFERROR(((E138/F138)-1)*100,IF(E138+F138&lt;&gt;0,100,0))</f>
        <v>4.9947397562725149</v>
      </c>
    </row>
    <row r="139" spans="1:7" s="16" customFormat="1" ht="12" x14ac:dyDescent="0.2">
      <c r="A139" s="79" t="s">
        <v>74</v>
      </c>
      <c r="B139" s="67">
        <v>29</v>
      </c>
      <c r="C139" s="66">
        <v>18</v>
      </c>
      <c r="D139" s="98">
        <f>IFERROR(((B139/C139)-1)*100,IF(B139+C139&lt;&gt;0,100,0))</f>
        <v>61.111111111111114</v>
      </c>
      <c r="E139" s="66">
        <v>7683</v>
      </c>
      <c r="F139" s="66">
        <v>9874</v>
      </c>
      <c r="G139" s="98">
        <f>IFERROR(((E139/F139)-1)*100,IF(E139+F139&lt;&gt;0,100,0))</f>
        <v>-22.189588819120921</v>
      </c>
    </row>
    <row r="140" spans="1:7" s="16" customFormat="1" ht="12" x14ac:dyDescent="0.2">
      <c r="A140" s="81" t="s">
        <v>34</v>
      </c>
      <c r="B140" s="82">
        <f>SUM(B137:B139)</f>
        <v>62395</v>
      </c>
      <c r="C140" s="82">
        <f>SUM(C137:C139)</f>
        <v>13006</v>
      </c>
      <c r="D140" s="98">
        <f>IFERROR(((B140/C140)-1)*100,IF(B140+C140&lt;&gt;0,100,0))</f>
        <v>379.74011994464092</v>
      </c>
      <c r="E140" s="82">
        <f>SUM(E137:E139)</f>
        <v>6117777</v>
      </c>
      <c r="F140" s="82">
        <f>SUM(F137:F139)</f>
        <v>5909867</v>
      </c>
      <c r="G140" s="98">
        <f>IFERROR(((E140/F140)-1)*100,IF(E140+F140&lt;&gt;0,100,0))</f>
        <v>3.5180148724159199</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3102</v>
      </c>
      <c r="C143" s="66">
        <v>0</v>
      </c>
      <c r="D143" s="98">
        <f>IFERROR(((B143/C143)-1)*100,)</f>
        <v>0</v>
      </c>
      <c r="E143" s="66">
        <v>289542</v>
      </c>
      <c r="F143" s="66">
        <v>323229</v>
      </c>
      <c r="G143" s="98">
        <f>IFERROR(((E143/F143)-1)*100,)</f>
        <v>-10.422022776421668</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3102</v>
      </c>
      <c r="C145" s="82">
        <f>SUM(C143:C144)</f>
        <v>0</v>
      </c>
      <c r="D145" s="98">
        <f>IFERROR(((B145/C145)-1)*100,)</f>
        <v>0</v>
      </c>
      <c r="E145" s="82">
        <f>SUM(E143:E144)</f>
        <v>289542</v>
      </c>
      <c r="F145" s="82">
        <f>SUM(F143:F144)</f>
        <v>323229</v>
      </c>
      <c r="G145" s="98">
        <f>IFERROR(((E145/F145)-1)*100,)</f>
        <v>-10.422022776421668</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7543.4970000000003</v>
      </c>
      <c r="F148" s="66">
        <v>1932016.6625000001</v>
      </c>
      <c r="G148" s="98">
        <f>IFERROR(((E148/F148)-1)*100,IF(E148+F148&lt;&gt;0,100,0))</f>
        <v>-99.609553212121952</v>
      </c>
    </row>
    <row r="149" spans="1:7" s="32" customFormat="1" x14ac:dyDescent="0.2">
      <c r="A149" s="79" t="s">
        <v>72</v>
      </c>
      <c r="B149" s="67">
        <v>5178195.5677899998</v>
      </c>
      <c r="C149" s="66">
        <v>1300002.9191999999</v>
      </c>
      <c r="D149" s="98">
        <f>IFERROR(((B149/C149)-1)*100,IF(B149+C149&lt;&gt;0,100,0))</f>
        <v>298.32184153683096</v>
      </c>
      <c r="E149" s="66">
        <v>562112516.30665004</v>
      </c>
      <c r="F149" s="66">
        <v>546916659.27670002</v>
      </c>
      <c r="G149" s="98">
        <f>IFERROR(((E149/F149)-1)*100,IF(E149+F149&lt;&gt;0,100,0))</f>
        <v>2.7784593451672501</v>
      </c>
    </row>
    <row r="150" spans="1:7" s="32" customFormat="1" x14ac:dyDescent="0.2">
      <c r="A150" s="79" t="s">
        <v>74</v>
      </c>
      <c r="B150" s="67">
        <v>101293.29</v>
      </c>
      <c r="C150" s="66">
        <v>72515.38</v>
      </c>
      <c r="D150" s="98">
        <f>IFERROR(((B150/C150)-1)*100,IF(B150+C150&lt;&gt;0,100,0))</f>
        <v>39.685250218643262</v>
      </c>
      <c r="E150" s="66">
        <v>51784663.259999998</v>
      </c>
      <c r="F150" s="66">
        <v>52987397.329999998</v>
      </c>
      <c r="G150" s="98">
        <f>IFERROR(((E150/F150)-1)*100,IF(E150+F150&lt;&gt;0,100,0))</f>
        <v>-2.2698493049384871</v>
      </c>
    </row>
    <row r="151" spans="1:7" s="16" customFormat="1" ht="12" x14ac:dyDescent="0.2">
      <c r="A151" s="81" t="s">
        <v>34</v>
      </c>
      <c r="B151" s="82">
        <f>SUM(B148:B150)</f>
        <v>5279488.8577899998</v>
      </c>
      <c r="C151" s="82">
        <f>SUM(C148:C150)</f>
        <v>1372518.2991999998</v>
      </c>
      <c r="D151" s="98">
        <f>IFERROR(((B151/C151)-1)*100,IF(B151+C151&lt;&gt;0,100,0))</f>
        <v>284.65708332393507</v>
      </c>
      <c r="E151" s="82">
        <f>SUM(E148:E150)</f>
        <v>613904723.06365001</v>
      </c>
      <c r="F151" s="82">
        <f>SUM(F148:F150)</f>
        <v>601836073.26920009</v>
      </c>
      <c r="G151" s="98">
        <f>IFERROR(((E151/F151)-1)*100,IF(E151+F151&lt;&gt;0,100,0))</f>
        <v>2.0053051537593181</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5177.5534799999996</v>
      </c>
      <c r="C154" s="66">
        <v>0</v>
      </c>
      <c r="D154" s="98">
        <f>IFERROR(((B154/C154)-1)*100,IF(B154+C154&lt;&gt;0,100,0))</f>
        <v>100</v>
      </c>
      <c r="E154" s="66">
        <v>477749.75601000001</v>
      </c>
      <c r="F154" s="66">
        <v>620441.93732999999</v>
      </c>
      <c r="G154" s="98">
        <f>IFERROR(((E154/F154)-1)*100,IF(E154+F154&lt;&gt;0,100,0))</f>
        <v>-22.998474592813512</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5177.5534799999996</v>
      </c>
      <c r="C156" s="82">
        <f>SUM(C154:C155)</f>
        <v>0</v>
      </c>
      <c r="D156" s="98">
        <f>IFERROR(((B156/C156)-1)*100,IF(B156+C156&lt;&gt;0,100,0))</f>
        <v>100</v>
      </c>
      <c r="E156" s="82">
        <f>SUM(E154:E155)</f>
        <v>477749.75601000001</v>
      </c>
      <c r="F156" s="82">
        <f>SUM(F154:F155)</f>
        <v>620441.93732999999</v>
      </c>
      <c r="G156" s="98">
        <f>IFERROR(((E156/F156)-1)*100,IF(E156+F156&lt;&gt;0,100,0))</f>
        <v>-22.998474592813512</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315</v>
      </c>
      <c r="C159" s="66">
        <v>30471</v>
      </c>
      <c r="D159" s="98">
        <f>IFERROR(((B159/C159)-1)*100,IF(B159+C159&lt;&gt;0,100,0))</f>
        <v>-98.966230186078562</v>
      </c>
      <c r="E159" s="78"/>
      <c r="F159" s="78"/>
      <c r="G159" s="65"/>
    </row>
    <row r="160" spans="1:7" s="16" customFormat="1" ht="12" x14ac:dyDescent="0.2">
      <c r="A160" s="79" t="s">
        <v>72</v>
      </c>
      <c r="B160" s="67">
        <v>1341139</v>
      </c>
      <c r="C160" s="66">
        <v>987126</v>
      </c>
      <c r="D160" s="98">
        <f>IFERROR(((B160/C160)-1)*100,IF(B160+C160&lt;&gt;0,100,0))</f>
        <v>35.863000265416979</v>
      </c>
      <c r="E160" s="78"/>
      <c r="F160" s="78"/>
      <c r="G160" s="65"/>
    </row>
    <row r="161" spans="1:7" s="16" customFormat="1" ht="12" x14ac:dyDescent="0.2">
      <c r="A161" s="79" t="s">
        <v>74</v>
      </c>
      <c r="B161" s="67">
        <v>1981</v>
      </c>
      <c r="C161" s="66">
        <v>1574</v>
      </c>
      <c r="D161" s="98">
        <f>IFERROR(((B161/C161)-1)*100,IF(B161+C161&lt;&gt;0,100,0))</f>
        <v>25.857687420584497</v>
      </c>
      <c r="E161" s="78"/>
      <c r="F161" s="78"/>
      <c r="G161" s="65"/>
    </row>
    <row r="162" spans="1:7" s="28" customFormat="1" ht="12" x14ac:dyDescent="0.2">
      <c r="A162" s="81" t="s">
        <v>34</v>
      </c>
      <c r="B162" s="82">
        <f>SUM(B159:B161)</f>
        <v>1343435</v>
      </c>
      <c r="C162" s="82">
        <f>SUM(C159:C161)</f>
        <v>1019171</v>
      </c>
      <c r="D162" s="98">
        <f>IFERROR(((B162/C162)-1)*100,IF(B162+C162&lt;&gt;0,100,0))</f>
        <v>31.816446896546303</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131026</v>
      </c>
      <c r="C165" s="66">
        <v>120456</v>
      </c>
      <c r="D165" s="98">
        <f>IFERROR(((B165/C165)-1)*100,IF(B165+C165&lt;&gt;0,100,0))</f>
        <v>8.774988377498838</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131026</v>
      </c>
      <c r="C167" s="82">
        <f>SUM(C165:C166)</f>
        <v>120456</v>
      </c>
      <c r="D167" s="98">
        <f>IFERROR(((B167/C167)-1)*100,IF(B167+C167&lt;&gt;0,100,0))</f>
        <v>8.774988377498838</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7971</v>
      </c>
      <c r="C175" s="113">
        <v>8500</v>
      </c>
      <c r="D175" s="111">
        <f>IFERROR(((B175/C175)-1)*100,IF(B175+C175&lt;&gt;0,100,0))</f>
        <v>-6.2235294117647051</v>
      </c>
      <c r="E175" s="113">
        <v>269422</v>
      </c>
      <c r="F175" s="113">
        <v>241871</v>
      </c>
      <c r="G175" s="111">
        <f>IFERROR(((E175/F175)-1)*100,IF(E175+F175&lt;&gt;0,100,0))</f>
        <v>11.390782689946288</v>
      </c>
    </row>
    <row r="176" spans="1:7" x14ac:dyDescent="0.2">
      <c r="A176" s="101" t="s">
        <v>32</v>
      </c>
      <c r="B176" s="112">
        <v>60558</v>
      </c>
      <c r="C176" s="113">
        <v>67177</v>
      </c>
      <c r="D176" s="111">
        <f t="shared" ref="D176:D178" si="5">IFERROR(((B176/C176)-1)*100,IF(B176+C176&lt;&gt;0,100,0))</f>
        <v>-9.8530747130714413</v>
      </c>
      <c r="E176" s="113">
        <v>1765765</v>
      </c>
      <c r="F176" s="113">
        <v>1756532</v>
      </c>
      <c r="G176" s="111">
        <f>IFERROR(((E176/F176)-1)*100,IF(E176+F176&lt;&gt;0,100,0))</f>
        <v>0.52563801855018966</v>
      </c>
    </row>
    <row r="177" spans="1:7" x14ac:dyDescent="0.2">
      <c r="A177" s="101" t="s">
        <v>92</v>
      </c>
      <c r="B177" s="112">
        <v>25727868</v>
      </c>
      <c r="C177" s="113">
        <v>22208898</v>
      </c>
      <c r="D177" s="111">
        <f t="shared" si="5"/>
        <v>15.8448654228589</v>
      </c>
      <c r="E177" s="113">
        <v>731954263</v>
      </c>
      <c r="F177" s="113">
        <v>576925157</v>
      </c>
      <c r="G177" s="111">
        <f>IFERROR(((E177/F177)-1)*100,IF(E177+F177&lt;&gt;0,100,0))</f>
        <v>26.871614821955148</v>
      </c>
    </row>
    <row r="178" spans="1:7" x14ac:dyDescent="0.2">
      <c r="A178" s="101" t="s">
        <v>93</v>
      </c>
      <c r="B178" s="112">
        <v>106630</v>
      </c>
      <c r="C178" s="113">
        <v>133877</v>
      </c>
      <c r="D178" s="111">
        <f t="shared" si="5"/>
        <v>-20.352263644987566</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359</v>
      </c>
      <c r="C181" s="113">
        <v>353</v>
      </c>
      <c r="D181" s="111">
        <f t="shared" ref="D181:D184" si="6">IFERROR(((B181/C181)-1)*100,IF(B181+C181&lt;&gt;0,100,0))</f>
        <v>1.6997167138810276</v>
      </c>
      <c r="E181" s="113">
        <v>10931</v>
      </c>
      <c r="F181" s="113">
        <v>11754</v>
      </c>
      <c r="G181" s="111">
        <f t="shared" ref="G181" si="7">IFERROR(((E181/F181)-1)*100,IF(E181+F181&lt;&gt;0,100,0))</f>
        <v>-7.0018717032499627</v>
      </c>
    </row>
    <row r="182" spans="1:7" x14ac:dyDescent="0.2">
      <c r="A182" s="101" t="s">
        <v>32</v>
      </c>
      <c r="B182" s="112">
        <v>5045</v>
      </c>
      <c r="C182" s="113">
        <v>4583</v>
      </c>
      <c r="D182" s="111">
        <f t="shared" si="6"/>
        <v>10.080733144228681</v>
      </c>
      <c r="E182" s="113">
        <v>151508</v>
      </c>
      <c r="F182" s="113">
        <v>154371</v>
      </c>
      <c r="G182" s="111">
        <f t="shared" ref="G182" si="8">IFERROR(((E182/F182)-1)*100,IF(E182+F182&lt;&gt;0,100,0))</f>
        <v>-1.8546229537931391</v>
      </c>
    </row>
    <row r="183" spans="1:7" x14ac:dyDescent="0.2">
      <c r="A183" s="101" t="s">
        <v>92</v>
      </c>
      <c r="B183" s="112">
        <v>92113</v>
      </c>
      <c r="C183" s="113">
        <v>67194</v>
      </c>
      <c r="D183" s="111">
        <f t="shared" si="6"/>
        <v>37.085156412774943</v>
      </c>
      <c r="E183" s="113">
        <v>3095827</v>
      </c>
      <c r="F183" s="113">
        <v>3224549</v>
      </c>
      <c r="G183" s="111">
        <f t="shared" ref="G183" si="9">IFERROR(((E183/F183)-1)*100,IF(E183+F183&lt;&gt;0,100,0))</f>
        <v>-3.9919380973897467</v>
      </c>
    </row>
    <row r="184" spans="1:7" x14ac:dyDescent="0.2">
      <c r="A184" s="101" t="s">
        <v>93</v>
      </c>
      <c r="B184" s="112">
        <v>30682</v>
      </c>
      <c r="C184" s="113">
        <v>35547</v>
      </c>
      <c r="D184" s="111">
        <f t="shared" si="6"/>
        <v>-13.68610571918868</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2022-07-12T06:22:39Z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