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E02BA9F-6E6F-4EA4-A259-146C66A08B52}" xr6:coauthVersionLast="47" xr6:coauthVersionMax="47" xr10:uidLastSave="{00000000-0000-0000-0000-000000000000}"/>
  <bookViews>
    <workbookView xWindow="1560" yWindow="156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<sst xmlns="http://schemas.openxmlformats.org/spreadsheetml/2006/main" count="270" uniqueCount="102">
  <si>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</si>
  <si>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</si>
  <si>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</si>
  <si>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</si>
  <si>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</si>
  <si>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</si>
  <si>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</si>
  <si>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</si>
  <si>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</si>
  <si>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</si>
  <si>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</si>
  <si>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</si>
  <si>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</si>
  <si>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</si>
  <si>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</si>
  <si>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</si>
  <si>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</si>
  <si>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</si>
  <si>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</si>
  <si>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</si>
  <si>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</si>
  <si>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</si>
  <si>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</si>
  <si>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</si>
  <si>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</si>
  <si>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</si>
  <si>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</si>
  <si>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</si>
  <si>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</si>
  <si>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</si>
  <si>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</si>
  <si>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</si>
  <si>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</si>
  <si>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</si>
  <si>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</si>
  <si>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</si>
  <si>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</si>
  <si>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</si>
  <si>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</si>
  <si>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</si>
  <si>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</si>
  <si>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</si>
  <si>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</si>
  <si>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</si>
  <si>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</si>
  <si>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</si>
  <si>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</si>
  <si>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</si>
  <si>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</si>
  <si>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</si>
  <si>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</si>
  <si>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</si>
  <si>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</si>
  <si>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</si>
  <si>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</si>
  <si>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</si>
  <si>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</si>
  <si>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</si>
  <si>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</si>
  <si>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</si>
  <si>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</si>
  <si>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</si>
  <si>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</si>
  <si>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</si>
  <si>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</si>
  <si>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</si>
  <si>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</si>
  <si>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</si>
  <si>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</si>
  <si>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</si>
  <si>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</si>
  <si>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</si>
  <si>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</si>
  <si>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</si>
  <si>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</si>
  <si>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</si>
  <si>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</si>
  <si>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</si>
  <si>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</si>
  <si>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</si>
  <si>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</si>
  <si>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</si>
  <si>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</si>
  <si>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</si>
  <si>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</si>
  <si>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</si>
  <si>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</si>
  <si>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</si>
  <si>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</si>
  <si>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</si>
  <si>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</si>
  <si>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</si>
  <si>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</si>
  <si>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</si>
  <si>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</si>
  <si>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</si>
  <si>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</si>
  <si>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</si>
  <si>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</si>
  <si>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12 August 2022</t>
  </si>
  <si>
    <t>12.08.2022</t>
  </si>
  <si>
    <t>13.08.2021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</si>
</sst>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1146639</v>
      </c>
      <c r="C11" s="67">
        <v>1455295</v>
      </c>
      <c r="D11" s="98">
        <f>IFERROR(((B11/C11)-1)*100,IF(B11+C11&lt;&gt;0,100,0))</f>
        <v>-21.20917064924981</v>
      </c>
      <c r="E11" s="67">
        <v>50847626</v>
      </c>
      <c r="F11" s="67">
        <v>50324525</v>
      </c>
      <c r="G11" s="98">
        <f>IFERROR(((E11/F11)-1)*100,IF(E11+F11&lt;&gt;0,100,0))</f>
        <v>1.0394554146313295</v>
      </c>
    </row>
    <row r="12" spans="1:7" s="16" customFormat="1" ht="12" x14ac:dyDescent="0.2">
      <c r="A12" s="64" t="s">
        <v>9</v>
      </c>
      <c r="B12" s="67">
        <v>1134095.7180000001</v>
      </c>
      <c r="C12" s="67">
        <v>2304100.5120000001</v>
      </c>
      <c r="D12" s="98">
        <f>IFERROR(((B12/C12)-1)*100,IF(B12+C12&lt;&gt;0,100,0))</f>
        <v>-50.779242828448275</v>
      </c>
      <c r="E12" s="67">
        <v>50470936.535999998</v>
      </c>
      <c r="F12" s="67">
        <v>79790312.248999998</v>
      </c>
      <c r="G12" s="98">
        <f>IFERROR(((E12/F12)-1)*100,IF(E12+F12&lt;&gt;0,100,0))</f>
        <v>-36.745533244065555</v>
      </c>
    </row>
    <row r="13" spans="1:7" s="16" customFormat="1" ht="12" x14ac:dyDescent="0.2">
      <c r="A13" s="64" t="s">
        <v>10</v>
      </c>
      <c r="B13" s="67">
        <v>79823031.376442701</v>
      </c>
      <c r="C13" s="67">
        <v>116991190.512438</v>
      </c>
      <c r="D13" s="98">
        <f>IFERROR(((B13/C13)-1)*100,IF(B13+C13&lt;&gt;0,100,0))</f>
        <v>-31.770049499619159</v>
      </c>
      <c r="E13" s="67">
        <v>3730914437.5237298</v>
      </c>
      <c r="F13" s="67">
        <v>3493680970.9138899</v>
      </c>
      <c r="G13" s="98">
        <f>IFERROR(((E13/F13)-1)*100,IF(E13+F13&lt;&gt;0,100,0))</f>
        <v>6.790358609869962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330</v>
      </c>
      <c r="C16" s="67">
        <v>264</v>
      </c>
      <c r="D16" s="98">
        <f>IFERROR(((B16/C16)-1)*100,IF(B16+C16&lt;&gt;0,100,0))</f>
        <v>25</v>
      </c>
      <c r="E16" s="67">
        <v>12645</v>
      </c>
      <c r="F16" s="67">
        <v>10804</v>
      </c>
      <c r="G16" s="98">
        <f>IFERROR(((E16/F16)-1)*100,IF(E16+F16&lt;&gt;0,100,0))</f>
        <v>17.039985190670116</v>
      </c>
    </row>
    <row r="17" spans="1:7" s="16" customFormat="1" ht="12" x14ac:dyDescent="0.2">
      <c r="A17" s="64" t="s">
        <v>9</v>
      </c>
      <c r="B17" s="67">
        <v>77008.381999999998</v>
      </c>
      <c r="C17" s="67">
        <v>274314.17599999998</v>
      </c>
      <c r="D17" s="98">
        <f>IFERROR(((B17/C17)-1)*100,IF(B17+C17&lt;&gt;0,100,0))</f>
        <v>-71.926940443646629</v>
      </c>
      <c r="E17" s="67">
        <v>5178721.2790000001</v>
      </c>
      <c r="F17" s="67">
        <v>7510395.7740000002</v>
      </c>
      <c r="G17" s="98">
        <f>IFERROR(((E17/F17)-1)*100,IF(E17+F17&lt;&gt;0,100,0))</f>
        <v>-31.045960361662296</v>
      </c>
    </row>
    <row r="18" spans="1:7" s="16" customFormat="1" ht="12" x14ac:dyDescent="0.2">
      <c r="A18" s="64" t="s">
        <v>10</v>
      </c>
      <c r="B18" s="67">
        <v>7533167.1297977101</v>
      </c>
      <c r="C18" s="67">
        <v>22359733.107938301</v>
      </c>
      <c r="D18" s="98">
        <f>IFERROR(((B18/C18)-1)*100,IF(B18+C18&lt;&gt;0,100,0))</f>
        <v>-66.309226083189543</v>
      </c>
      <c r="E18" s="67">
        <v>353645222.869829</v>
      </c>
      <c r="F18" s="67">
        <v>291867894.75478399</v>
      </c>
      <c r="G18" s="98">
        <f>IFERROR(((E18/F18)-1)*100,IF(E18+F18&lt;&gt;0,100,0))</f>
        <v>21.166195126376586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13281139.375499999</v>
      </c>
      <c r="C24" s="66">
        <v>22594590.137979999</v>
      </c>
      <c r="D24" s="65">
        <f>B24-C24</f>
        <v>-9313450.76248</v>
      </c>
      <c r="E24" s="67">
        <v>600528049.34943998</v>
      </c>
      <c r="F24" s="67">
        <v>618299069.45887005</v>
      </c>
      <c r="G24" s="65">
        <f>E24-F24</f>
        <v>-17771020.109430075</v>
      </c>
    </row>
    <row r="25" spans="1:7" s="16" customFormat="1" ht="12" x14ac:dyDescent="0.2">
      <c r="A25" s="68" t="s">
        <v>15</v>
      </c>
      <c r="B25" s="66">
        <v>12274460.97036</v>
      </c>
      <c r="C25" s="66">
        <v>20238366.764199998</v>
      </c>
      <c r="D25" s="65">
        <f>B25-C25</f>
        <v>-7963905.7938399985</v>
      </c>
      <c r="E25" s="67">
        <v>647432086.68106997</v>
      </c>
      <c r="F25" s="67">
        <v>689475938.83845997</v>
      </c>
      <c r="G25" s="65">
        <f>E25-F25</f>
        <v>-42043852.157389998</v>
      </c>
    </row>
    <row r="26" spans="1:7" s="28" customFormat="1" ht="12" x14ac:dyDescent="0.2">
      <c r="A26" s="69" t="s">
        <v>16</v>
      </c>
      <c r="B26" s="70">
        <f>B24-B25</f>
        <v>1006678.4051399995</v>
      </c>
      <c r="C26" s="70">
        <f>C24-C25</f>
        <v>2356223.373780001</v>
      </c>
      <c r="D26" s="70"/>
      <c r="E26" s="70">
        <f>E24-E25</f>
        <v>-46904037.331629992</v>
      </c>
      <c r="F26" s="70">
        <f>F24-F25</f>
        <v>-71176869.379589915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70731.316797110005</v>
      </c>
      <c r="C33" s="132">
        <v>69384.763995369998</v>
      </c>
      <c r="D33" s="98">
        <f t="shared" ref="D33:D42" si="0">IFERROR(((B33/C33)-1)*100,IF(B33+C33&lt;&gt;0,100,0))</f>
        <v>1.9407038724378545</v>
      </c>
      <c r="E33" s="64"/>
      <c r="F33" s="132">
        <v>71399.61</v>
      </c>
      <c r="G33" s="132">
        <v>69279.19</v>
      </c>
    </row>
    <row r="34" spans="1:7" s="16" customFormat="1" ht="12" x14ac:dyDescent="0.2">
      <c r="A34" s="64" t="s">
        <v>23</v>
      </c>
      <c r="B34" s="132">
        <v>79179.043425750002</v>
      </c>
      <c r="C34" s="132">
        <v>75667.644238220004</v>
      </c>
      <c r="D34" s="98">
        <f t="shared" si="0"/>
        <v>4.6405557129217234</v>
      </c>
      <c r="E34" s="64"/>
      <c r="F34" s="132">
        <v>79354.89</v>
      </c>
      <c r="G34" s="132">
        <v>76265.69</v>
      </c>
    </row>
    <row r="35" spans="1:7" s="16" customFormat="1" ht="12" x14ac:dyDescent="0.2">
      <c r="A35" s="64" t="s">
        <v>24</v>
      </c>
      <c r="B35" s="132">
        <v>69579.471874800001</v>
      </c>
      <c r="C35" s="132">
        <v>57224.07459805</v>
      </c>
      <c r="D35" s="98">
        <f t="shared" si="0"/>
        <v>21.591257462066558</v>
      </c>
      <c r="E35" s="64"/>
      <c r="F35" s="132">
        <v>69824.05</v>
      </c>
      <c r="G35" s="132">
        <v>67437.919999999998</v>
      </c>
    </row>
    <row r="36" spans="1:7" s="16" customFormat="1" ht="12" x14ac:dyDescent="0.2">
      <c r="A36" s="64" t="s">
        <v>25</v>
      </c>
      <c r="B36" s="132">
        <v>63996.10699896</v>
      </c>
      <c r="C36" s="132">
        <v>63269.041781250002</v>
      </c>
      <c r="D36" s="98">
        <f t="shared" si="0"/>
        <v>1.1491642630274024</v>
      </c>
      <c r="E36" s="64"/>
      <c r="F36" s="132">
        <v>64768.41</v>
      </c>
      <c r="G36" s="132">
        <v>62726.36</v>
      </c>
    </row>
    <row r="37" spans="1:7" s="16" customFormat="1" ht="12" x14ac:dyDescent="0.2">
      <c r="A37" s="64" t="s">
        <v>79</v>
      </c>
      <c r="B37" s="132">
        <v>64047.516578269999</v>
      </c>
      <c r="C37" s="132">
        <v>69898.089436409995</v>
      </c>
      <c r="D37" s="98">
        <f t="shared" si="0"/>
        <v>-8.3701470316475124</v>
      </c>
      <c r="E37" s="64"/>
      <c r="F37" s="132">
        <v>66062.179999999993</v>
      </c>
      <c r="G37" s="132">
        <v>63713.59</v>
      </c>
    </row>
    <row r="38" spans="1:7" s="16" customFormat="1" ht="12" x14ac:dyDescent="0.2">
      <c r="A38" s="64" t="s">
        <v>26</v>
      </c>
      <c r="B38" s="132">
        <v>86577.00966738</v>
      </c>
      <c r="C38" s="132">
        <v>88699.873316890007</v>
      </c>
      <c r="D38" s="98">
        <f t="shared" si="0"/>
        <v>-2.3933108020637639</v>
      </c>
      <c r="E38" s="64"/>
      <c r="F38" s="132">
        <v>87219.22</v>
      </c>
      <c r="G38" s="132">
        <v>83900.74</v>
      </c>
    </row>
    <row r="39" spans="1:7" s="16" customFormat="1" ht="12" x14ac:dyDescent="0.2">
      <c r="A39" s="64" t="s">
        <v>27</v>
      </c>
      <c r="B39" s="132">
        <v>16059.325617320001</v>
      </c>
      <c r="C39" s="132">
        <v>13470.932773959999</v>
      </c>
      <c r="D39" s="98">
        <f t="shared" si="0"/>
        <v>19.214651923462167</v>
      </c>
      <c r="E39" s="64"/>
      <c r="F39" s="132">
        <v>16131.65</v>
      </c>
      <c r="G39" s="132">
        <v>15613.02</v>
      </c>
    </row>
    <row r="40" spans="1:7" s="16" customFormat="1" ht="12" x14ac:dyDescent="0.2">
      <c r="A40" s="64" t="s">
        <v>28</v>
      </c>
      <c r="B40" s="132">
        <v>88414.478972840006</v>
      </c>
      <c r="C40" s="132">
        <v>85650.001521450002</v>
      </c>
      <c r="D40" s="98">
        <f t="shared" si="0"/>
        <v>3.2276443692738077</v>
      </c>
      <c r="E40" s="64"/>
      <c r="F40" s="132">
        <v>88896.99</v>
      </c>
      <c r="G40" s="132">
        <v>85915.48</v>
      </c>
    </row>
    <row r="41" spans="1:7" s="16" customFormat="1" ht="12" x14ac:dyDescent="0.2">
      <c r="A41" s="64" t="s">
        <v>29</v>
      </c>
      <c r="B41" s="72"/>
      <c r="C41" s="72"/>
      <c r="D41" s="98">
        <f t="shared" si="0"/>
        <v>0</v>
      </c>
      <c r="E41" s="64"/>
      <c r="F41" s="72"/>
      <c r="G41" s="72"/>
    </row>
    <row r="42" spans="1:7" s="16" customFormat="1" ht="12" x14ac:dyDescent="0.2">
      <c r="A42" s="64" t="s">
        <v>78</v>
      </c>
      <c r="B42" s="132">
        <v>1330.6787885199999</v>
      </c>
      <c r="C42" s="132">
        <v>1117.35760983</v>
      </c>
      <c r="D42" s="98">
        <f t="shared" si="0"/>
        <v>19.091576126863764</v>
      </c>
      <c r="E42" s="64"/>
      <c r="F42" s="132">
        <v>1333.58</v>
      </c>
      <c r="G42" s="132">
        <v>1250.18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20002.661972972001</v>
      </c>
      <c r="D48" s="72"/>
      <c r="E48" s="133">
        <v>19096.297214028898</v>
      </c>
      <c r="F48" s="72"/>
      <c r="G48" s="98">
        <f>IFERROR(((C48/E48)-1)*100,IF(C48+E48&lt;&gt;0,100,0))</f>
        <v>4.7462853598510657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2772</v>
      </c>
      <c r="D54" s="75"/>
      <c r="E54" s="134">
        <v>629595</v>
      </c>
      <c r="F54" s="134">
        <v>72371087.040000007</v>
      </c>
      <c r="G54" s="134">
        <v>9917946.8159999996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6307</v>
      </c>
      <c r="C68" s="66">
        <v>4478</v>
      </c>
      <c r="D68" s="98">
        <f>IFERROR(((B68/C68)-1)*100,IF(B68+C68&lt;&gt;0,100,0))</f>
        <v>40.84412684234033</v>
      </c>
      <c r="E68" s="66">
        <v>213167</v>
      </c>
      <c r="F68" s="66">
        <v>207495</v>
      </c>
      <c r="G68" s="98">
        <f>IFERROR(((E68/F68)-1)*100,IF(E68+F68&lt;&gt;0,100,0))</f>
        <v>2.7335598448155363</v>
      </c>
    </row>
    <row r="69" spans="1:7" s="16" customFormat="1" ht="12" x14ac:dyDescent="0.2">
      <c r="A69" s="79" t="s">
        <v>54</v>
      </c>
      <c r="B69" s="67">
        <v>185005612.91999999</v>
      </c>
      <c r="C69" s="66">
        <v>99623496.410999998</v>
      </c>
      <c r="D69" s="98">
        <f>IFERROR(((B69/C69)-1)*100,IF(B69+C69&lt;&gt;0,100,0))</f>
        <v>85.704798149979865</v>
      </c>
      <c r="E69" s="66">
        <v>6431394006.9580002</v>
      </c>
      <c r="F69" s="66">
        <v>6458812558.2220001</v>
      </c>
      <c r="G69" s="98">
        <f>IFERROR(((E69/F69)-1)*100,IF(E69+F69&lt;&gt;0,100,0))</f>
        <v>-0.4245138098812995</v>
      </c>
    </row>
    <row r="70" spans="1:7" s="62" customFormat="1" ht="12" x14ac:dyDescent="0.2">
      <c r="A70" s="79" t="s">
        <v>55</v>
      </c>
      <c r="B70" s="67">
        <v>171932774.45296001</v>
      </c>
      <c r="C70" s="66">
        <v>99844224.43818</v>
      </c>
      <c r="D70" s="98">
        <f>IFERROR(((B70/C70)-1)*100,IF(B70+C70&lt;&gt;0,100,0))</f>
        <v>72.201021561757628</v>
      </c>
      <c r="E70" s="66">
        <v>6161633978.2220602</v>
      </c>
      <c r="F70" s="66">
        <v>6347841628.1704197</v>
      </c>
      <c r="G70" s="98">
        <f>IFERROR(((E70/F70)-1)*100,IF(E70+F70&lt;&gt;0,100,0))</f>
        <v>-2.9334010023502777</v>
      </c>
    </row>
    <row r="71" spans="1:7" s="16" customFormat="1" ht="12" x14ac:dyDescent="0.2">
      <c r="A71" s="79" t="s">
        <v>94</v>
      </c>
      <c r="B71" s="98">
        <f>IFERROR(B69/B68/1000,)</f>
        <v>29.33337766291422</v>
      </c>
      <c r="C71" s="98">
        <f>IFERROR(C69/C68/1000,)</f>
        <v>22.247319430772666</v>
      </c>
      <c r="D71" s="98">
        <f>IFERROR(((B71/C71)-1)*100,IF(B71+C71&lt;&gt;0,100,0))</f>
        <v>31.851290013573784</v>
      </c>
      <c r="E71" s="98">
        <f>IFERROR(E69/E68/1000,)</f>
        <v>30.170683112104594</v>
      </c>
      <c r="F71" s="98">
        <f>IFERROR(F69/F68/1000,)</f>
        <v>31.127557571131835</v>
      </c>
      <c r="G71" s="98">
        <f>IFERROR(((E71/F71)-1)*100,IF(E71+F71&lt;&gt;0,100,0))</f>
        <v>-3.0740428536373821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2185</v>
      </c>
      <c r="C74" s="66">
        <v>2462</v>
      </c>
      <c r="D74" s="98">
        <f>IFERROR(((B74/C74)-1)*100,IF(B74+C74&lt;&gt;0,100,0))</f>
        <v>-11.251015434606016</v>
      </c>
      <c r="E74" s="66">
        <v>87684</v>
      </c>
      <c r="F74" s="66">
        <v>92175</v>
      </c>
      <c r="G74" s="98">
        <f>IFERROR(((E74/F74)-1)*100,IF(E74+F74&lt;&gt;0,100,0))</f>
        <v>-4.8722538649308422</v>
      </c>
    </row>
    <row r="75" spans="1:7" s="16" customFormat="1" ht="12" x14ac:dyDescent="0.2">
      <c r="A75" s="79" t="s">
        <v>54</v>
      </c>
      <c r="B75" s="67">
        <v>382023185.28399998</v>
      </c>
      <c r="C75" s="66">
        <v>472001477.208</v>
      </c>
      <c r="D75" s="98">
        <f>IFERROR(((B75/C75)-1)*100,IF(B75+C75&lt;&gt;0,100,0))</f>
        <v>-19.063137780043149</v>
      </c>
      <c r="E75" s="66">
        <v>16766207622.250999</v>
      </c>
      <c r="F75" s="66">
        <v>14463605299.983</v>
      </c>
      <c r="G75" s="98">
        <f>IFERROR(((E75/F75)-1)*100,IF(E75+F75&lt;&gt;0,100,0))</f>
        <v>15.919974823087202</v>
      </c>
    </row>
    <row r="76" spans="1:7" s="16" customFormat="1" ht="12" x14ac:dyDescent="0.2">
      <c r="A76" s="79" t="s">
        <v>55</v>
      </c>
      <c r="B76" s="67">
        <v>361988788.68480998</v>
      </c>
      <c r="C76" s="66">
        <v>451856094.64881998</v>
      </c>
      <c r="D76" s="98">
        <f>IFERROR(((B76/C76)-1)*100,IF(B76+C76&lt;&gt;0,100,0))</f>
        <v>-19.88847932522728</v>
      </c>
      <c r="E76" s="66">
        <v>15768424193.5868</v>
      </c>
      <c r="F76" s="66">
        <v>13966477175.1616</v>
      </c>
      <c r="G76" s="98">
        <f>IFERROR(((E76/F76)-1)*100,IF(E76+F76&lt;&gt;0,100,0))</f>
        <v>12.901943674313499</v>
      </c>
    </row>
    <row r="77" spans="1:7" s="16" customFormat="1" ht="12" x14ac:dyDescent="0.2">
      <c r="A77" s="79" t="s">
        <v>94</v>
      </c>
      <c r="B77" s="98">
        <f>IFERROR(B75/B74/1000,)</f>
        <v>174.83898639999998</v>
      </c>
      <c r="C77" s="98">
        <f>IFERROR(C75/C74/1000,)</f>
        <v>191.71465361819656</v>
      </c>
      <c r="D77" s="98">
        <f>IFERROR(((B77/C77)-1)*100,IF(B77+C77&lt;&gt;0,100,0))</f>
        <v>-8.8024920890005571</v>
      </c>
      <c r="E77" s="98">
        <f>IFERROR(E75/E74/1000,)</f>
        <v>191.21171048596094</v>
      </c>
      <c r="F77" s="98">
        <f>IFERROR(F75/F74/1000,)</f>
        <v>156.91462218587469</v>
      </c>
      <c r="G77" s="98">
        <f>IFERROR(((E77/F77)-1)*100,IF(E77+F77&lt;&gt;0,100,0))</f>
        <v>21.857165267529567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198</v>
      </c>
      <c r="C80" s="66">
        <v>127</v>
      </c>
      <c r="D80" s="98">
        <f>IFERROR(((B80/C80)-1)*100,IF(B80+C80&lt;&gt;0,100,0))</f>
        <v>55.905511811023615</v>
      </c>
      <c r="E80" s="66">
        <v>6387</v>
      </c>
      <c r="F80" s="66">
        <v>5171</v>
      </c>
      <c r="G80" s="98">
        <f>IFERROR(((E80/F80)-1)*100,IF(E80+F80&lt;&gt;0,100,0))</f>
        <v>23.51576097466641</v>
      </c>
    </row>
    <row r="81" spans="1:7" s="16" customFormat="1" ht="12" x14ac:dyDescent="0.2">
      <c r="A81" s="79" t="s">
        <v>54</v>
      </c>
      <c r="B81" s="67">
        <v>46446013.384000003</v>
      </c>
      <c r="C81" s="66">
        <v>9441905.8729999997</v>
      </c>
      <c r="D81" s="98">
        <f>IFERROR(((B81/C81)-1)*100,IF(B81+C81&lt;&gt;0,100,0))</f>
        <v>391.91353958332354</v>
      </c>
      <c r="E81" s="66">
        <v>760383944.01999998</v>
      </c>
      <c r="F81" s="66">
        <v>437795420.10399997</v>
      </c>
      <c r="G81" s="98">
        <f>IFERROR(((E81/F81)-1)*100,IF(E81+F81&lt;&gt;0,100,0))</f>
        <v>73.684764413334406</v>
      </c>
    </row>
    <row r="82" spans="1:7" s="16" customFormat="1" ht="12" x14ac:dyDescent="0.2">
      <c r="A82" s="79" t="s">
        <v>55</v>
      </c>
      <c r="B82" s="67">
        <v>6209623.2311996501</v>
      </c>
      <c r="C82" s="66">
        <v>3164962.3777202098</v>
      </c>
      <c r="D82" s="98">
        <f>IFERROR(((B82/C82)-1)*100,IF(B82+C82&lt;&gt;0,100,0))</f>
        <v>96.198958790548872</v>
      </c>
      <c r="E82" s="66">
        <v>295999102.55642599</v>
      </c>
      <c r="F82" s="66">
        <v>132349415.054074</v>
      </c>
      <c r="G82" s="98">
        <f>IFERROR(((E82/F82)-1)*100,IF(E82+F82&lt;&gt;0,100,0))</f>
        <v>123.64972481026051</v>
      </c>
    </row>
    <row r="83" spans="1:7" s="32" customFormat="1" x14ac:dyDescent="0.2">
      <c r="A83" s="79" t="s">
        <v>94</v>
      </c>
      <c r="B83" s="98">
        <f>IFERROR(B81/B80/1000,)</f>
        <v>234.57582517171718</v>
      </c>
      <c r="C83" s="98">
        <f>IFERROR(C81/C80/1000,)</f>
        <v>74.345715535433072</v>
      </c>
      <c r="D83" s="98">
        <f>IFERROR(((B83/C83)-1)*100,IF(B83+C83&lt;&gt;0,100,0))</f>
        <v>215.5203006418287</v>
      </c>
      <c r="E83" s="98">
        <f>IFERROR(E81/E80/1000,)</f>
        <v>119.05181525285737</v>
      </c>
      <c r="F83" s="98">
        <f>IFERROR(F81/F80/1000,)</f>
        <v>84.663589267839868</v>
      </c>
      <c r="G83" s="98">
        <f>IFERROR(((E83/F83)-1)*100,IF(E83+F83&lt;&gt;0,100,0))</f>
        <v>40.617491276241147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8690</v>
      </c>
      <c r="C86" s="64">
        <f>C68+C74+C80</f>
        <v>7067</v>
      </c>
      <c r="D86" s="98">
        <f>IFERROR(((B86/C86)-1)*100,IF(B86+C86&lt;&gt;0,100,0))</f>
        <v>22.965897835007777</v>
      </c>
      <c r="E86" s="64">
        <f>E68+E74+E80</f>
        <v>307238</v>
      </c>
      <c r="F86" s="64">
        <f>F68+F74+F80</f>
        <v>304841</v>
      </c>
      <c r="G86" s="98">
        <f>IFERROR(((E86/F86)-1)*100,IF(E86+F86&lt;&gt;0,100,0))</f>
        <v>0.78631155257986585</v>
      </c>
    </row>
    <row r="87" spans="1:7" s="62" customFormat="1" ht="12" x14ac:dyDescent="0.2">
      <c r="A87" s="79" t="s">
        <v>54</v>
      </c>
      <c r="B87" s="64">
        <f t="shared" ref="B87:C87" si="1">B69+B75+B81</f>
        <v>613474811.58800006</v>
      </c>
      <c r="C87" s="64">
        <f t="shared" si="1"/>
        <v>581066879.49199998</v>
      </c>
      <c r="D87" s="98">
        <f>IFERROR(((B87/C87)-1)*100,IF(B87+C87&lt;&gt;0,100,0))</f>
        <v>5.5773153211438942</v>
      </c>
      <c r="E87" s="64">
        <f t="shared" ref="E87:F87" si="2">E69+E75+E81</f>
        <v>23957985573.229</v>
      </c>
      <c r="F87" s="64">
        <f t="shared" si="2"/>
        <v>21360213278.309002</v>
      </c>
      <c r="G87" s="98">
        <f>IFERROR(((E87/F87)-1)*100,IF(E87+F87&lt;&gt;0,100,0))</f>
        <v>12.161733879118142</v>
      </c>
    </row>
    <row r="88" spans="1:7" s="62" customFormat="1" ht="12" x14ac:dyDescent="0.2">
      <c r="A88" s="79" t="s">
        <v>55</v>
      </c>
      <c r="B88" s="64">
        <f t="shared" ref="B88:C88" si="3">B70+B76+B82</f>
        <v>540131186.36896968</v>
      </c>
      <c r="C88" s="64">
        <f t="shared" si="3"/>
        <v>554865281.46472025</v>
      </c>
      <c r="D88" s="98">
        <f>IFERROR(((B88/C88)-1)*100,IF(B88+C88&lt;&gt;0,100,0))</f>
        <v>-2.6554364794380114</v>
      </c>
      <c r="E88" s="64">
        <f t="shared" ref="E88:F88" si="4">E70+E76+E82</f>
        <v>22226057274.365288</v>
      </c>
      <c r="F88" s="64">
        <f t="shared" si="4"/>
        <v>20446668218.386093</v>
      </c>
      <c r="G88" s="98">
        <f>IFERROR(((E88/F88)-1)*100,IF(E88+F88&lt;&gt;0,100,0))</f>
        <v>8.7025868321134467</v>
      </c>
    </row>
    <row r="89" spans="1:7" s="63" customFormat="1" x14ac:dyDescent="0.2">
      <c r="A89" s="79" t="s">
        <v>95</v>
      </c>
      <c r="B89" s="98">
        <f>IFERROR((B75/B87)*100,IF(B75+B87&lt;&gt;0,100,0))</f>
        <v>62.272024550628281</v>
      </c>
      <c r="C89" s="98">
        <f>IFERROR((C75/C87)*100,IF(C75+C87&lt;&gt;0,100,0))</f>
        <v>81.230146454165336</v>
      </c>
      <c r="D89" s="98">
        <f>IFERROR(((B89/C89)-1)*100,IF(B89+C89&lt;&gt;0,100,0))</f>
        <v>-23.338775973073378</v>
      </c>
      <c r="E89" s="98">
        <f>IFERROR((E75/E87)*100,IF(E75+E87&lt;&gt;0,100,0))</f>
        <v>69.981708482977808</v>
      </c>
      <c r="F89" s="98">
        <f>IFERROR((F75/F87)*100,IF(F75+F87&lt;&gt;0,100,0))</f>
        <v>67.712831850188451</v>
      </c>
      <c r="G89" s="98">
        <f>IFERROR(((E89/F89)-1)*100,IF(E89+F89&lt;&gt;0,100,0))</f>
        <v>3.3507336361432216</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79453444.75</v>
      </c>
      <c r="C97" s="135">
        <v>52207678.805</v>
      </c>
      <c r="D97" s="65">
        <f>B97-C97</f>
        <v>27245765.945</v>
      </c>
      <c r="E97" s="135">
        <v>2163596281.7080002</v>
      </c>
      <c r="F97" s="135">
        <v>2019069766.4630001</v>
      </c>
      <c r="G97" s="80">
        <f>E97-F97</f>
        <v>144526515.24500012</v>
      </c>
    </row>
    <row r="98" spans="1:7" s="62" customFormat="1" ht="13.5" x14ac:dyDescent="0.2">
      <c r="A98" s="114" t="s">
        <v>88</v>
      </c>
      <c r="B98" s="66">
        <v>76719858.003999993</v>
      </c>
      <c r="C98" s="135">
        <v>51212682.902000003</v>
      </c>
      <c r="D98" s="65">
        <f>B98-C98</f>
        <v>25507175.101999991</v>
      </c>
      <c r="E98" s="135">
        <v>2139869015.1210001</v>
      </c>
      <c r="F98" s="135">
        <v>1979121176.596</v>
      </c>
      <c r="G98" s="80">
        <f>E98-F98</f>
        <v>160747838.5250001</v>
      </c>
    </row>
    <row r="99" spans="1:7" s="62" customFormat="1" ht="12" x14ac:dyDescent="0.2">
      <c r="A99" s="115" t="s">
        <v>16</v>
      </c>
      <c r="B99" s="65">
        <f>B97-B98</f>
        <v>2733586.7460000068</v>
      </c>
      <c r="C99" s="65">
        <f>C97-C98</f>
        <v>994995.90299999714</v>
      </c>
      <c r="D99" s="82"/>
      <c r="E99" s="65">
        <f>E97-E98</f>
        <v>23727266.587000132</v>
      </c>
      <c r="F99" s="82">
        <f>F97-F98</f>
        <v>39948589.867000103</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19055261.829</v>
      </c>
      <c r="C102" s="135">
        <v>10509566.526000001</v>
      </c>
      <c r="D102" s="65">
        <f>B102-C102</f>
        <v>8545695.3029999994</v>
      </c>
      <c r="E102" s="135">
        <v>737967986.86500001</v>
      </c>
      <c r="F102" s="135">
        <v>743510446.38300002</v>
      </c>
      <c r="G102" s="80">
        <f>E102-F102</f>
        <v>-5542459.5180000067</v>
      </c>
    </row>
    <row r="103" spans="1:7" s="16" customFormat="1" ht="13.5" x14ac:dyDescent="0.2">
      <c r="A103" s="79" t="s">
        <v>88</v>
      </c>
      <c r="B103" s="66">
        <v>15333716.450999999</v>
      </c>
      <c r="C103" s="135">
        <v>10892011.478</v>
      </c>
      <c r="D103" s="65">
        <f>B103-C103</f>
        <v>4441704.9729999993</v>
      </c>
      <c r="E103" s="135">
        <v>842217693.324</v>
      </c>
      <c r="F103" s="135">
        <v>796244191.23800004</v>
      </c>
      <c r="G103" s="80">
        <f>E103-F103</f>
        <v>45973502.085999966</v>
      </c>
    </row>
    <row r="104" spans="1:7" s="28" customFormat="1" ht="12" x14ac:dyDescent="0.2">
      <c r="A104" s="81" t="s">
        <v>16</v>
      </c>
      <c r="B104" s="65">
        <f>B102-B103</f>
        <v>3721545.3780000005</v>
      </c>
      <c r="C104" s="65">
        <f>C102-C103</f>
        <v>-382444.95199999958</v>
      </c>
      <c r="D104" s="82"/>
      <c r="E104" s="65">
        <f>E102-E103</f>
        <v>-104249706.45899999</v>
      </c>
      <c r="F104" s="82">
        <f>F102-F103</f>
        <v>-52733744.855000019</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849.18415464785005</v>
      </c>
      <c r="C111" s="137">
        <v>804.727723083451</v>
      </c>
      <c r="D111" s="98">
        <f>IFERROR(((B111/C111)-1)*100,IF(B111+C111&lt;&gt;0,100,0))</f>
        <v>5.5244066147064785</v>
      </c>
      <c r="E111" s="84"/>
      <c r="F111" s="136">
        <v>857.97074310493701</v>
      </c>
      <c r="G111" s="136">
        <v>835.73036683569705</v>
      </c>
    </row>
    <row r="112" spans="1:7" s="16" customFormat="1" ht="12" x14ac:dyDescent="0.2">
      <c r="A112" s="79" t="s">
        <v>50</v>
      </c>
      <c r="B112" s="136">
        <v>837.55338023887498</v>
      </c>
      <c r="C112" s="137">
        <v>794.76690246909595</v>
      </c>
      <c r="D112" s="98">
        <f>IFERROR(((B112/C112)-1)*100,IF(B112+C112&lt;&gt;0,100,0))</f>
        <v>5.3835253628270907</v>
      </c>
      <c r="E112" s="84"/>
      <c r="F112" s="136">
        <v>846.176205354383</v>
      </c>
      <c r="G112" s="136">
        <v>824.02159519166798</v>
      </c>
    </row>
    <row r="113" spans="1:7" s="16" customFormat="1" ht="12" x14ac:dyDescent="0.2">
      <c r="A113" s="79" t="s">
        <v>51</v>
      </c>
      <c r="B113" s="136">
        <v>904.38321242868403</v>
      </c>
      <c r="C113" s="137">
        <v>846.95726029069294</v>
      </c>
      <c r="D113" s="98">
        <f>IFERROR(((B113/C113)-1)*100,IF(B113+C113&lt;&gt;0,100,0))</f>
        <v>6.7802656438981757</v>
      </c>
      <c r="E113" s="84"/>
      <c r="F113" s="136">
        <v>914.30104151769297</v>
      </c>
      <c r="G113" s="136">
        <v>893.43664926923304</v>
      </c>
    </row>
    <row r="114" spans="1:7" s="28" customFormat="1" ht="12" x14ac:dyDescent="0.2">
      <c r="A114" s="81" t="s">
        <v>52</v>
      </c>
      <c r="B114" s="85"/>
      <c r="C114" s="84"/>
      <c r="D114" s="86"/>
      <c r="E114" s="84"/>
      <c r="F114" s="71"/>
      <c r="G114" s="71"/>
    </row>
    <row r="115" spans="1:7" s="16" customFormat="1" ht="12" x14ac:dyDescent="0.2">
      <c r="A115" s="79" t="s">
        <v>56</v>
      </c>
      <c r="B115" s="136">
        <v>626.29884266968202</v>
      </c>
      <c r="C115" s="137">
        <v>603.26944382511601</v>
      </c>
      <c r="D115" s="98">
        <f>IFERROR(((B115/C115)-1)*100,IF(B115+C115&lt;&gt;0,100,0))</f>
        <v>3.8174316767222383</v>
      </c>
      <c r="E115" s="84"/>
      <c r="F115" s="136">
        <v>626.29884266968202</v>
      </c>
      <c r="G115" s="136">
        <v>625.01831960460004</v>
      </c>
    </row>
    <row r="116" spans="1:7" s="16" customFormat="1" ht="12" x14ac:dyDescent="0.2">
      <c r="A116" s="79" t="s">
        <v>57</v>
      </c>
      <c r="B116" s="136">
        <v>826.30307609372699</v>
      </c>
      <c r="C116" s="137">
        <v>798.60951210713699</v>
      </c>
      <c r="D116" s="98">
        <f>IFERROR(((B116/C116)-1)*100,IF(B116+C116&lt;&gt;0,100,0))</f>
        <v>3.4677227815031131</v>
      </c>
      <c r="E116" s="84"/>
      <c r="F116" s="136">
        <v>829.62732251336695</v>
      </c>
      <c r="G116" s="136">
        <v>818.086557822641</v>
      </c>
    </row>
    <row r="117" spans="1:7" s="16" customFormat="1" ht="12" x14ac:dyDescent="0.2">
      <c r="A117" s="79" t="s">
        <v>59</v>
      </c>
      <c r="B117" s="136">
        <v>964.29295425847602</v>
      </c>
      <c r="C117" s="137">
        <v>915.26510869972105</v>
      </c>
      <c r="D117" s="98">
        <f>IFERROR(((B117/C117)-1)*100,IF(B117+C117&lt;&gt;0,100,0))</f>
        <v>5.3566824620253195</v>
      </c>
      <c r="E117" s="84"/>
      <c r="F117" s="136">
        <v>970.579996744244</v>
      </c>
      <c r="G117" s="136">
        <v>945.153045524258</v>
      </c>
    </row>
    <row r="118" spans="1:7" s="16" customFormat="1" ht="12" x14ac:dyDescent="0.2">
      <c r="A118" s="79" t="s">
        <v>58</v>
      </c>
      <c r="B118" s="136">
        <v>914.13471059984704</v>
      </c>
      <c r="C118" s="137">
        <v>857.66814817671298</v>
      </c>
      <c r="D118" s="98">
        <f>IFERROR(((B118/C118)-1)*100,IF(B118+C118&lt;&gt;0,100,0))</f>
        <v>6.5837308454528065</v>
      </c>
      <c r="E118" s="84"/>
      <c r="F118" s="136">
        <v>927.90317655200204</v>
      </c>
      <c r="G118" s="136">
        <v>899.61163303658702</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11</v>
      </c>
      <c r="G126" s="98">
        <f>IFERROR(((E126/F126)-1)*100,IF(E126+F126&lt;&gt;0,100,0))</f>
        <v>-27.27272727272727</v>
      </c>
    </row>
    <row r="127" spans="1:7" s="16" customFormat="1" ht="12" x14ac:dyDescent="0.2">
      <c r="A127" s="79" t="s">
        <v>72</v>
      </c>
      <c r="B127" s="67">
        <v>177</v>
      </c>
      <c r="C127" s="66">
        <v>85</v>
      </c>
      <c r="D127" s="98">
        <f>IFERROR(((B127/C127)-1)*100,IF(B127+C127&lt;&gt;0,100,0))</f>
        <v>108.23529411764707</v>
      </c>
      <c r="E127" s="66">
        <v>10103</v>
      </c>
      <c r="F127" s="66">
        <v>7577</v>
      </c>
      <c r="G127" s="98">
        <f>IFERROR(((E127/F127)-1)*100,IF(E127+F127&lt;&gt;0,100,0))</f>
        <v>33.337732611851663</v>
      </c>
    </row>
    <row r="128" spans="1:7" s="16" customFormat="1" ht="12" x14ac:dyDescent="0.2">
      <c r="A128" s="79" t="s">
        <v>74</v>
      </c>
      <c r="B128" s="67">
        <v>3</v>
      </c>
      <c r="C128" s="66">
        <v>1</v>
      </c>
      <c r="D128" s="98">
        <f>IFERROR(((B128/C128)-1)*100,IF(B128+C128&lt;&gt;0,100,0))</f>
        <v>200</v>
      </c>
      <c r="E128" s="66">
        <v>263</v>
      </c>
      <c r="F128" s="66">
        <v>302</v>
      </c>
      <c r="G128" s="98">
        <f>IFERROR(((E128/F128)-1)*100,IF(E128+F128&lt;&gt;0,100,0))</f>
        <v>-12.913907284768211</v>
      </c>
    </row>
    <row r="129" spans="1:7" s="28" customFormat="1" ht="12" x14ac:dyDescent="0.2">
      <c r="A129" s="81" t="s">
        <v>34</v>
      </c>
      <c r="B129" s="82">
        <f>SUM(B126:B128)</f>
        <v>180</v>
      </c>
      <c r="C129" s="82">
        <f>SUM(C126:C128)</f>
        <v>86</v>
      </c>
      <c r="D129" s="98">
        <f>IFERROR(((B129/C129)-1)*100,IF(B129+C129&lt;&gt;0,100,0))</f>
        <v>109.30232558139537</v>
      </c>
      <c r="E129" s="82">
        <f>SUM(E126:E128)</f>
        <v>10374</v>
      </c>
      <c r="F129" s="82">
        <f>SUM(F126:F128)</f>
        <v>7890</v>
      </c>
      <c r="G129" s="98">
        <f>IFERROR(((E129/F129)-1)*100,IF(E129+F129&lt;&gt;0,100,0))</f>
        <v>31.482889733840302</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48</v>
      </c>
      <c r="C132" s="66">
        <v>8</v>
      </c>
      <c r="D132" s="98">
        <f>IFERROR(((B132/C132)-1)*100,IF(B132+C132&lt;&gt;0,100,0))</f>
        <v>500</v>
      </c>
      <c r="E132" s="66">
        <v>751</v>
      </c>
      <c r="F132" s="66">
        <v>738</v>
      </c>
      <c r="G132" s="98">
        <f>IFERROR(((E132/F132)-1)*100,IF(E132+F132&lt;&gt;0,100,0))</f>
        <v>1.7615176151761558</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48</v>
      </c>
      <c r="C134" s="82">
        <f>SUM(C132:C133)</f>
        <v>8</v>
      </c>
      <c r="D134" s="98">
        <f>IFERROR(((B134/C134)-1)*100,IF(B134+C134&lt;&gt;0,100,0))</f>
        <v>500</v>
      </c>
      <c r="E134" s="82">
        <f>SUM(E132:E133)</f>
        <v>751</v>
      </c>
      <c r="F134" s="82">
        <f>SUM(F132:F133)</f>
        <v>738</v>
      </c>
      <c r="G134" s="98">
        <f>IFERROR(((E134/F134)-1)*100,IF(E134+F134&lt;&gt;0,100,0))</f>
        <v>1.7615176151761558</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80871</v>
      </c>
      <c r="G137" s="98">
        <f>IFERROR(((E137/F137)-1)*100,IF(E137+F137&lt;&gt;0,100,0))</f>
        <v>-99.478181301084447</v>
      </c>
    </row>
    <row r="138" spans="1:7" s="16" customFormat="1" ht="12" x14ac:dyDescent="0.2">
      <c r="A138" s="79" t="s">
        <v>72</v>
      </c>
      <c r="B138" s="67">
        <v>122830</v>
      </c>
      <c r="C138" s="66">
        <v>13543</v>
      </c>
      <c r="D138" s="98">
        <f>IFERROR(((B138/C138)-1)*100,IF(B138+C138&lt;&gt;0,100,0))</f>
        <v>806.9630067193383</v>
      </c>
      <c r="E138" s="66">
        <v>10002858</v>
      </c>
      <c r="F138" s="66">
        <v>8452554</v>
      </c>
      <c r="G138" s="98">
        <f>IFERROR(((E138/F138)-1)*100,IF(E138+F138&lt;&gt;0,100,0))</f>
        <v>18.341249283944229</v>
      </c>
    </row>
    <row r="139" spans="1:7" s="16" customFormat="1" ht="12" x14ac:dyDescent="0.2">
      <c r="A139" s="79" t="s">
        <v>74</v>
      </c>
      <c r="B139" s="67">
        <v>23</v>
      </c>
      <c r="C139" s="66">
        <v>5</v>
      </c>
      <c r="D139" s="98">
        <f>IFERROR(((B139/C139)-1)*100,IF(B139+C139&lt;&gt;0,100,0))</f>
        <v>359.99999999999994</v>
      </c>
      <c r="E139" s="66">
        <v>11930</v>
      </c>
      <c r="F139" s="66">
        <v>13316</v>
      </c>
      <c r="G139" s="98">
        <f>IFERROR(((E139/F139)-1)*100,IF(E139+F139&lt;&gt;0,100,0))</f>
        <v>-10.408531090417538</v>
      </c>
    </row>
    <row r="140" spans="1:7" s="16" customFormat="1" ht="12" x14ac:dyDescent="0.2">
      <c r="A140" s="81" t="s">
        <v>34</v>
      </c>
      <c r="B140" s="82">
        <f>SUM(B137:B139)</f>
        <v>122853</v>
      </c>
      <c r="C140" s="82">
        <f>SUM(C137:C139)</f>
        <v>13548</v>
      </c>
      <c r="D140" s="98">
        <f>IFERROR(((B140/C140)-1)*100,IF(B140+C140&lt;&gt;0,100,0))</f>
        <v>806.79805137289634</v>
      </c>
      <c r="E140" s="82">
        <f>SUM(E137:E139)</f>
        <v>10015210</v>
      </c>
      <c r="F140" s="82">
        <f>SUM(F137:F139)</f>
        <v>8546741</v>
      </c>
      <c r="G140" s="98">
        <f>IFERROR(((E140/F140)-1)*100,IF(E140+F140&lt;&gt;0,100,0))</f>
        <v>17.18162513641164</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20820</v>
      </c>
      <c r="C143" s="66">
        <v>3645</v>
      </c>
      <c r="D143" s="98">
        <f>IFERROR(((B143/C143)-1)*100,)</f>
        <v>471.19341563786008</v>
      </c>
      <c r="E143" s="66">
        <v>386478</v>
      </c>
      <c r="F143" s="66">
        <v>353974</v>
      </c>
      <c r="G143" s="98">
        <f>IFERROR(((E143/F143)-1)*100,)</f>
        <v>9.1825953318605222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20820</v>
      </c>
      <c r="C145" s="82">
        <f>SUM(C143:C144)</f>
        <v>3645</v>
      </c>
      <c r="D145" s="98">
        <f>IFERROR(((B145/C145)-1)*100,)</f>
        <v>471.19341563786008</v>
      </c>
      <c r="E145" s="82">
        <f>SUM(E143:E144)</f>
        <v>386478</v>
      </c>
      <c r="F145" s="82">
        <f>SUM(F143:F144)</f>
        <v>353974</v>
      </c>
      <c r="G145" s="98">
        <f>IFERROR(((E145/F145)-1)*100,)</f>
        <v>9.1825953318605222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1932016.6625000001</v>
      </c>
      <c r="G148" s="98">
        <f>IFERROR(((E148/F148)-1)*100,IF(E148+F148&lt;&gt;0,100,0))</f>
        <v>-99.490571319024539</v>
      </c>
    </row>
    <row r="149" spans="1:7" s="32" customFormat="1" x14ac:dyDescent="0.2">
      <c r="A149" s="79" t="s">
        <v>72</v>
      </c>
      <c r="B149" s="67">
        <v>9937853.2519300003</v>
      </c>
      <c r="C149" s="66">
        <v>1225117.8422699999</v>
      </c>
      <c r="D149" s="98">
        <f>IFERROR(((B149/C149)-1)*100,IF(B149+C149&lt;&gt;0,100,0))</f>
        <v>711.17529343269723</v>
      </c>
      <c r="E149" s="66">
        <v>890999450.27313995</v>
      </c>
      <c r="F149" s="66">
        <v>794096153.00660002</v>
      </c>
      <c r="G149" s="98">
        <f>IFERROR(((E149/F149)-1)*100,IF(E149+F149&lt;&gt;0,100,0))</f>
        <v>12.202967726218738</v>
      </c>
    </row>
    <row r="150" spans="1:7" s="32" customFormat="1" x14ac:dyDescent="0.2">
      <c r="A150" s="79" t="s">
        <v>74</v>
      </c>
      <c r="B150" s="67">
        <v>198012.87</v>
      </c>
      <c r="C150" s="66">
        <v>40390.550000000003</v>
      </c>
      <c r="D150" s="98">
        <f>IFERROR(((B150/C150)-1)*100,IF(B150+C150&lt;&gt;0,100,0))</f>
        <v>390.24554010777274</v>
      </c>
      <c r="E150" s="66">
        <v>79170524.200000003</v>
      </c>
      <c r="F150" s="66">
        <v>75651980.680000007</v>
      </c>
      <c r="G150" s="98">
        <f>IFERROR(((E150/F150)-1)*100,IF(E150+F150&lt;&gt;0,100,0))</f>
        <v>4.6509602106560521</v>
      </c>
    </row>
    <row r="151" spans="1:7" s="16" customFormat="1" ht="12" x14ac:dyDescent="0.2">
      <c r="A151" s="81" t="s">
        <v>34</v>
      </c>
      <c r="B151" s="82">
        <f>SUM(B148:B150)</f>
        <v>10135866.121929999</v>
      </c>
      <c r="C151" s="82">
        <f>SUM(C148:C150)</f>
        <v>1265508.39227</v>
      </c>
      <c r="D151" s="98">
        <f>IFERROR(((B151/C151)-1)*100,IF(B151+C151&lt;&gt;0,100,0))</f>
        <v>700.93235128601827</v>
      </c>
      <c r="E151" s="82">
        <f>SUM(E148:E150)</f>
        <v>970179816.72013998</v>
      </c>
      <c r="F151" s="82">
        <f>SUM(F148:F150)</f>
        <v>871680150.34910011</v>
      </c>
      <c r="G151" s="98">
        <f>IFERROR(((E151/F151)-1)*100,IF(E151+F151&lt;&gt;0,100,0))</f>
        <v>11.299978132069622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60511.815000000002</v>
      </c>
      <c r="C154" s="66">
        <v>5863.95</v>
      </c>
      <c r="D154" s="98">
        <f>IFERROR(((B154/C154)-1)*100,IF(B154+C154&lt;&gt;0,100,0))</f>
        <v>931.92924564500038</v>
      </c>
      <c r="E154" s="66">
        <v>669199.15700999997</v>
      </c>
      <c r="F154" s="66">
        <v>676986.60433</v>
      </c>
      <c r="G154" s="98">
        <f>IFERROR(((E154/F154)-1)*100,IF(E154+F154&lt;&gt;0,100,0))</f>
        <v>-1.1503104005591291</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60511.815000000002</v>
      </c>
      <c r="C156" s="82">
        <f>SUM(C154:C155)</f>
        <v>5863.95</v>
      </c>
      <c r="D156" s="98">
        <f>IFERROR(((B156/C156)-1)*100,IF(B156+C156&lt;&gt;0,100,0))</f>
        <v>931.92924564500038</v>
      </c>
      <c r="E156" s="82">
        <f>SUM(E154:E155)</f>
        <v>669199.15700999997</v>
      </c>
      <c r="F156" s="82">
        <f>SUM(F154:F155)</f>
        <v>676986.60433</v>
      </c>
      <c r="G156" s="98">
        <f>IFERROR(((E156/F156)-1)*100,IF(E156+F156&lt;&gt;0,100,0))</f>
        <v>-1.1503104005591291</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30471</v>
      </c>
      <c r="D159" s="98">
        <f>IFERROR(((B159/C159)-1)*100,IF(B159+C159&lt;&gt;0,100,0))</f>
        <v>-98.638049292770177</v>
      </c>
      <c r="E159" s="78"/>
      <c r="F159" s="78"/>
      <c r="G159" s="65"/>
    </row>
    <row r="160" spans="1:7" s="16" customFormat="1" ht="12" x14ac:dyDescent="0.2">
      <c r="A160" s="79" t="s">
        <v>72</v>
      </c>
      <c r="B160" s="67">
        <v>1316143</v>
      </c>
      <c r="C160" s="66">
        <v>969702</v>
      </c>
      <c r="D160" s="98">
        <f>IFERROR(((B160/C160)-1)*100,IF(B160+C160&lt;&gt;0,100,0))</f>
        <v>35.726542793559268</v>
      </c>
      <c r="E160" s="78"/>
      <c r="F160" s="78"/>
      <c r="G160" s="65"/>
    </row>
    <row r="161" spans="1:7" s="16" customFormat="1" ht="12" x14ac:dyDescent="0.2">
      <c r="A161" s="79" t="s">
        <v>74</v>
      </c>
      <c r="B161" s="67">
        <v>1707</v>
      </c>
      <c r="C161" s="66">
        <v>1578</v>
      </c>
      <c r="D161" s="98">
        <f>IFERROR(((B161/C161)-1)*100,IF(B161+C161&lt;&gt;0,100,0))</f>
        <v>8.1749049429657781</v>
      </c>
      <c r="E161" s="78"/>
      <c r="F161" s="78"/>
      <c r="G161" s="65"/>
    </row>
    <row r="162" spans="1:7" s="28" customFormat="1" ht="12" x14ac:dyDescent="0.2">
      <c r="A162" s="81" t="s">
        <v>34</v>
      </c>
      <c r="B162" s="82">
        <f>SUM(B159:B161)</f>
        <v>1318265</v>
      </c>
      <c r="C162" s="82">
        <f>SUM(C159:C161)</f>
        <v>1001751</v>
      </c>
      <c r="D162" s="98">
        <f>IFERROR(((B162/C162)-1)*100,IF(B162+C162&lt;&gt;0,100,0))</f>
        <v>31.596075272198387</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141252</v>
      </c>
      <c r="C165" s="66">
        <v>117864</v>
      </c>
      <c r="D165" s="98">
        <f>IFERROR(((B165/C165)-1)*100,IF(B165+C165&lt;&gt;0,100,0))</f>
        <v>19.843209122378337</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141252</v>
      </c>
      <c r="C167" s="82">
        <f>SUM(C165:C166)</f>
        <v>117864</v>
      </c>
      <c r="D167" s="98">
        <f>IFERROR(((B167/C167)-1)*100,IF(B167+C167&lt;&gt;0,100,0))</f>
        <v>19.843209122378337</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5761</v>
      </c>
      <c r="C175" s="113">
        <v>7717</v>
      </c>
      <c r="D175" s="111">
        <f>IFERROR(((B175/C175)-1)*100,IF(B175+C175&lt;&gt;0,100,0))</f>
        <v>-25.346637294285344</v>
      </c>
      <c r="E175" s="113">
        <v>311705</v>
      </c>
      <c r="F175" s="113">
        <v>283091</v>
      </c>
      <c r="G175" s="111">
        <f>IFERROR(((E175/F175)-1)*100,IF(E175+F175&lt;&gt;0,100,0))</f>
        <v>10.107703883203634</v>
      </c>
    </row>
    <row r="176" spans="1:7" x14ac:dyDescent="0.2">
      <c r="A176" s="101" t="s">
        <v>32</v>
      </c>
      <c r="B176" s="112">
        <v>39840</v>
      </c>
      <c r="C176" s="113">
        <v>48070</v>
      </c>
      <c r="D176" s="111">
        <f t="shared" ref="D176:D178" si="5">IFERROR(((B176/C176)-1)*100,IF(B176+C176&lt;&gt;0,100,0))</f>
        <v>-17.120865404618268</v>
      </c>
      <c r="E176" s="113">
        <v>2039045</v>
      </c>
      <c r="F176" s="113">
        <v>2031322</v>
      </c>
      <c r="G176" s="111">
        <f>IFERROR(((E176/F176)-1)*100,IF(E176+F176&lt;&gt;0,100,0))</f>
        <v>0.38019575429202312</v>
      </c>
    </row>
    <row r="177" spans="1:7" x14ac:dyDescent="0.2">
      <c r="A177" s="101" t="s">
        <v>92</v>
      </c>
      <c r="B177" s="112">
        <v>15778026</v>
      </c>
      <c r="C177" s="113">
        <v>16019807</v>
      </c>
      <c r="D177" s="111">
        <f t="shared" si="5"/>
        <v>-1.5092628768873406</v>
      </c>
      <c r="E177" s="113">
        <v>846289148</v>
      </c>
      <c r="F177" s="113">
        <v>667740054</v>
      </c>
      <c r="G177" s="111">
        <f>IFERROR(((E177/F177)-1)*100,IF(E177+F177&lt;&gt;0,100,0))</f>
        <v>26.739311642371533</v>
      </c>
    </row>
    <row r="178" spans="1:7" x14ac:dyDescent="0.2">
      <c r="A178" s="101" t="s">
        <v>93</v>
      </c>
      <c r="B178" s="112">
        <v>116172</v>
      </c>
      <c r="C178" s="113">
        <v>144951</v>
      </c>
      <c r="D178" s="111">
        <f t="shared" si="5"/>
        <v>-19.854295589544058</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170</v>
      </c>
      <c r="C181" s="113">
        <v>292</v>
      </c>
      <c r="D181" s="111">
        <f t="shared" ref="D181:D184" si="6">IFERROR(((B181/C181)-1)*100,IF(B181+C181&lt;&gt;0,100,0))</f>
        <v>-41.780821917808218</v>
      </c>
      <c r="E181" s="113">
        <v>12189</v>
      </c>
      <c r="F181" s="113">
        <v>13354</v>
      </c>
      <c r="G181" s="111">
        <f t="shared" ref="G181" si="7">IFERROR(((E181/F181)-1)*100,IF(E181+F181&lt;&gt;0,100,0))</f>
        <v>-8.7239778343567451</v>
      </c>
    </row>
    <row r="182" spans="1:7" x14ac:dyDescent="0.2">
      <c r="A182" s="101" t="s">
        <v>32</v>
      </c>
      <c r="B182" s="112">
        <v>3451</v>
      </c>
      <c r="C182" s="113">
        <v>4239</v>
      </c>
      <c r="D182" s="111">
        <f t="shared" si="6"/>
        <v>-18.589289926869547</v>
      </c>
      <c r="E182" s="113">
        <v>171529</v>
      </c>
      <c r="F182" s="113">
        <v>174385</v>
      </c>
      <c r="G182" s="111">
        <f t="shared" ref="G182" si="8">IFERROR(((E182/F182)-1)*100,IF(E182+F182&lt;&gt;0,100,0))</f>
        <v>-1.6377555409008759</v>
      </c>
    </row>
    <row r="183" spans="1:7" x14ac:dyDescent="0.2">
      <c r="A183" s="101" t="s">
        <v>92</v>
      </c>
      <c r="B183" s="112">
        <v>44975</v>
      </c>
      <c r="C183" s="113">
        <v>59488</v>
      </c>
      <c r="D183" s="111">
        <f t="shared" si="6"/>
        <v>-24.39651694459387</v>
      </c>
      <c r="E183" s="113">
        <v>3452119</v>
      </c>
      <c r="F183" s="113">
        <v>3521039</v>
      </c>
      <c r="G183" s="111">
        <f t="shared" ref="G183" si="9">IFERROR(((E183/F183)-1)*100,IF(E183+F183&lt;&gt;0,100,0))</f>
        <v>-1.9573767856590041</v>
      </c>
    </row>
    <row r="184" spans="1:7" x14ac:dyDescent="0.2">
      <c r="A184" s="101" t="s">
        <v>93</v>
      </c>
      <c r="B184" s="112">
        <v>42685</v>
      </c>
      <c r="C184" s="113">
        <v>45305</v>
      </c>
      <c r="D184" s="111">
        <f t="shared" si="6"/>
        <v>-5.7830261560534169</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2022-08-15T06:38:48Z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