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47DF60A7-3295-4EBE-B2E3-5C45F7A89424}" xr6:coauthVersionLast="47" xr6:coauthVersionMax="47" xr10:uidLastSave="{00000000-0000-0000-0000-000000000000}"/>
  <bookViews>
    <workbookView xWindow="4800" yWindow="3165"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<sst xmlns="http://schemas.openxmlformats.org/spreadsheetml/2006/main" count="265" uniqueCount="100">
  <si>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</si>
  <si>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</si>
  <si>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</si>
  <si>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</si>
  <si>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</si>
  <si>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</si>
  <si>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</si>
  <si>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</si>
  <si>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</si>
  <si>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</si>
  <si>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</si>
  <si>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</si>
  <si>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</si>
  <si>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</si>
  <si>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</si>
  <si>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</si>
  <si>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</si>
  <si>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</si>
  <si>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</si>
  <si>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</si>
  <si>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</si>
  <si>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</si>
  <si>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</si>
  <si>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</si>
  <si>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</si>
  <si>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</si>
  <si>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</si>
  <si>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</si>
  <si>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</si>
  <si>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</si>
  <si>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</si>
  <si>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</si>
  <si>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</si>
  <si>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</si>
  <si>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</si>
  <si>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</si>
  <si>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</si>
  <si>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</si>
  <si>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</si>
  <si>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</si>
  <si>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</si>
  <si>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</si>
  <si>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</si>
  <si>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</si>
  <si>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</si>
  <si>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</si>
  <si>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</si>
  <si>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</si>
  <si>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</si>
  <si>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</si>
  <si>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</si>
  <si>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</si>
  <si>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</si>
  <si>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</si>
  <si>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</si>
  <si>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</si>
  <si>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</si>
  <si>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</si>
  <si>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</si>
  <si>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</si>
  <si>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</si>
  <si>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</si>
  <si>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</si>
  <si>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</si>
  <si>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</si>
  <si>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</si>
  <si>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</si>
  <si>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</si>
  <si>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</si>
  <si>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</si>
  <si>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</si>
  <si>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</si>
  <si>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</si>
  <si>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</si>
  <si>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</si>
  <si>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</si>
  <si>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</si>
  <si>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</si>
  <si>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</si>
  <si>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</si>
  <si>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</si>
  <si>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</si>
  <si>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</si>
  <si>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</si>
  <si>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</si>
  <si>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</si>
  <si>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</si>
  <si>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</si>
  <si>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</si>
  <si>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</si>
  <si>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</si>
  <si>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</si>
  <si>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</si>
  <si>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</si>
  <si>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</si>
  <si>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</si>
  <si>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</si>
  <si>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6 September 2024</t>
  </si>
  <si>
    <t>06.09.2024</t>
  </si>
  <si>
    <t>08.09.2023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</si>
</sst>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2024</v>
      </c>
      <c r="F10" s="103">
        <v>2023</v>
      </c>
      <c r="G10" s="26" t="s">
        <v>7</v>
      </c>
    </row>
    <row r="11" spans="1:7" s="15" customFormat="1" ht="12" x14ac:dyDescent="0.2">
      <c r="A11" s="51" t="s">
        <v>8</v>
      </c>
      <c r="B11" s="54">
        <v>1995565</v>
      </c>
      <c r="C11" s="54">
        <v>1575580</v>
      </c>
      <c r="D11" s="73">
        <f>IFERROR(((B11/C11)-1)*100,IF(B11+C11&lt;&gt;0,100,0))</f>
        <v>26.655898145444844</v>
      </c>
      <c r="E11" s="54">
        <v>62542296</v>
      </c>
      <c r="F11" s="54">
        <v>54738295</v>
      </c>
      <c r="G11" s="73">
        <f>IFERROR(((E11/F11)-1)*100,IF(E11+F11&lt;&gt;0,100,0))</f>
        <v>14.256931093670344</v>
      </c>
    </row>
    <row r="12" spans="1:7" s="15" customFormat="1" ht="12" x14ac:dyDescent="0.2">
      <c r="A12" s="51" t="s">
        <v>9</v>
      </c>
      <c r="B12" s="54">
        <v>1571211.071</v>
      </c>
      <c r="C12" s="54">
        <v>1612600.02</v>
      </c>
      <c r="D12" s="73">
        <f>IFERROR(((B12/C12)-1)*100,IF(B12+C12&lt;&gt;0,100,0))</f>
        <v>-2.5665973264715758</v>
      </c>
      <c r="E12" s="54">
        <v>51593056.630000003</v>
      </c>
      <c r="F12" s="54">
        <v>52981155.108000003</v>
      </c>
      <c r="G12" s="73">
        <f>IFERROR(((E12/F12)-1)*100,IF(E12+F12&lt;&gt;0,100,0))</f>
        <v>-2.6199853045302923</v>
      </c>
    </row>
    <row r="13" spans="1:7" s="15" customFormat="1" ht="12" x14ac:dyDescent="0.2">
      <c r="A13" s="51" t="s">
        <v>10</v>
      </c>
      <c r="B13" s="54">
        <v>106895124.356176</v>
      </c>
      <c r="C13" s="54">
        <v>90886146.948262304</v>
      </c>
      <c r="D13" s="73">
        <f>IFERROR(((B13/C13)-1)*100,IF(B13+C13&lt;&gt;0,100,0))</f>
        <v>17.614320713834353</v>
      </c>
      <c r="E13" s="54">
        <v>3570708083.0652399</v>
      </c>
      <c r="F13" s="54">
        <v>3847107841.3954301</v>
      </c>
      <c r="G13" s="73">
        <f>IFERROR(((E13/F13)-1)*100,IF(E13+F13&lt;&gt;0,100,0))</f>
        <v>-7.1846116543989087</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495</v>
      </c>
      <c r="C16" s="54">
        <v>437</v>
      </c>
      <c r="D16" s="73">
        <f>IFERROR(((B16/C16)-1)*100,IF(B16+C16&lt;&gt;0,100,0))</f>
        <v>13.272311212814646</v>
      </c>
      <c r="E16" s="54">
        <v>15666</v>
      </c>
      <c r="F16" s="54">
        <v>13325</v>
      </c>
      <c r="G16" s="73">
        <f>IFERROR(((E16/F16)-1)*100,IF(E16+F16&lt;&gt;0,100,0))</f>
        <v>17.568480300187627</v>
      </c>
    </row>
    <row r="17" spans="1:7" s="15" customFormat="1" ht="12" x14ac:dyDescent="0.2">
      <c r="A17" s="51" t="s">
        <v>9</v>
      </c>
      <c r="B17" s="54">
        <v>125554.139</v>
      </c>
      <c r="C17" s="54">
        <v>330245.74900000001</v>
      </c>
      <c r="D17" s="73">
        <f>IFERROR(((B17/C17)-1)*100,IF(B17+C17&lt;&gt;0,100,0))</f>
        <v>-61.981603281742778</v>
      </c>
      <c r="E17" s="54">
        <v>7959760.716</v>
      </c>
      <c r="F17" s="54">
        <v>6057268.3990000002</v>
      </c>
      <c r="G17" s="73">
        <f>IFERROR(((E17/F17)-1)*100,IF(E17+F17&lt;&gt;0,100,0))</f>
        <v>31.408420292455318</v>
      </c>
    </row>
    <row r="18" spans="1:7" s="15" customFormat="1" ht="12" x14ac:dyDescent="0.2">
      <c r="A18" s="51" t="s">
        <v>10</v>
      </c>
      <c r="B18" s="54">
        <v>10157209.547711199</v>
      </c>
      <c r="C18" s="54">
        <v>9060119.6544973906</v>
      </c>
      <c r="D18" s="73">
        <f>IFERROR(((B18/C18)-1)*100,IF(B18+C18&lt;&gt;0,100,0))</f>
        <v>12.109000046916819</v>
      </c>
      <c r="E18" s="54">
        <v>401542962.728912</v>
      </c>
      <c r="F18" s="54">
        <v>341156817.91179901</v>
      </c>
      <c r="G18" s="73">
        <f>IFERROR(((E18/F18)-1)*100,IF(E18+F18&lt;&gt;0,100,0))</f>
        <v>17.700406864717834</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2024</v>
      </c>
      <c r="F23" s="103">
        <v>2023</v>
      </c>
      <c r="G23" s="26" t="s">
        <v>13</v>
      </c>
    </row>
    <row r="24" spans="1:7" s="15" customFormat="1" ht="12" x14ac:dyDescent="0.2">
      <c r="A24" s="51" t="s">
        <v>14</v>
      </c>
      <c r="B24" s="53">
        <v>11889170.58412</v>
      </c>
      <c r="C24" s="53">
        <v>8949333.9592700005</v>
      </c>
      <c r="D24" s="52">
        <f>B24-C24</f>
        <v>2939836.6248499993</v>
      </c>
      <c r="E24" s="54">
        <v>503702998.62664998</v>
      </c>
      <c r="F24" s="54">
        <v>528840773.76227999</v>
      </c>
      <c r="G24" s="52">
        <f>E24-F24</f>
        <v>-25137775.135630012</v>
      </c>
    </row>
    <row r="25" spans="1:7" s="15" customFormat="1" ht="12" x14ac:dyDescent="0.2">
      <c r="A25" s="55" t="s">
        <v>15</v>
      </c>
      <c r="B25" s="53">
        <v>14365954.33145</v>
      </c>
      <c r="C25" s="53">
        <v>12632033.336610001</v>
      </c>
      <c r="D25" s="52">
        <f>B25-C25</f>
        <v>1733920.9948399998</v>
      </c>
      <c r="E25" s="54">
        <v>599197090.71836996</v>
      </c>
      <c r="F25" s="54">
        <v>622241780.07397997</v>
      </c>
      <c r="G25" s="52">
        <f>E25-F25</f>
        <v>-23044689.355610013</v>
      </c>
    </row>
    <row r="26" spans="1:7" s="25" customFormat="1" ht="12" x14ac:dyDescent="0.2">
      <c r="A26" s="56" t="s">
        <v>16</v>
      </c>
      <c r="B26" s="57">
        <f>B24-B25</f>
        <v>-2476783.7473300006</v>
      </c>
      <c r="C26" s="57">
        <f>C24-C25</f>
        <v>-3682699.3773400001</v>
      </c>
      <c r="D26" s="57"/>
      <c r="E26" s="57">
        <f>E24-E25</f>
        <v>-95494092.091719985</v>
      </c>
      <c r="F26" s="57">
        <f>F24-F25</f>
        <v>-93401006.311699986</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81364.891194519994</v>
      </c>
      <c r="C33" s="104">
        <v>73652.673690030002</v>
      </c>
      <c r="D33" s="73">
        <f t="shared" ref="D33:D42" si="0">IFERROR(((B33/C33)-1)*100,IF(B33+C33&lt;&gt;0,100,0))</f>
        <v>10.471062512879236</v>
      </c>
      <c r="E33" s="51"/>
      <c r="F33" s="104">
        <v>83749.86</v>
      </c>
      <c r="G33" s="104">
        <v>81364.89</v>
      </c>
    </row>
    <row r="34" spans="1:7" s="15" customFormat="1" ht="12" x14ac:dyDescent="0.2">
      <c r="A34" s="51" t="s">
        <v>23</v>
      </c>
      <c r="B34" s="104">
        <v>84964.104306180001</v>
      </c>
      <c r="C34" s="104">
        <v>73821.810162559996</v>
      </c>
      <c r="D34" s="73">
        <f t="shared" si="0"/>
        <v>15.093498952523676</v>
      </c>
      <c r="E34" s="51"/>
      <c r="F34" s="104">
        <v>87739.81</v>
      </c>
      <c r="G34" s="104">
        <v>84278.37</v>
      </c>
    </row>
    <row r="35" spans="1:7" s="15" customFormat="1" ht="12" x14ac:dyDescent="0.2">
      <c r="A35" s="51" t="s">
        <v>24</v>
      </c>
      <c r="B35" s="104">
        <v>85235.854305489993</v>
      </c>
      <c r="C35" s="104">
        <v>68572.953557920002</v>
      </c>
      <c r="D35" s="73">
        <f t="shared" si="0"/>
        <v>24.299523183722439</v>
      </c>
      <c r="E35" s="51"/>
      <c r="F35" s="104">
        <v>85803.37</v>
      </c>
      <c r="G35" s="104">
        <v>84171.62</v>
      </c>
    </row>
    <row r="36" spans="1:7" s="15" customFormat="1" ht="12" x14ac:dyDescent="0.2">
      <c r="A36" s="51" t="s">
        <v>25</v>
      </c>
      <c r="B36" s="104">
        <v>73874.192023259995</v>
      </c>
      <c r="C36" s="104">
        <v>68020.840055359993</v>
      </c>
      <c r="D36" s="73">
        <f t="shared" si="0"/>
        <v>8.605233283117574</v>
      </c>
      <c r="E36" s="51"/>
      <c r="F36" s="104">
        <v>76360.27</v>
      </c>
      <c r="G36" s="104">
        <v>73860.160000000003</v>
      </c>
    </row>
    <row r="37" spans="1:7" s="15" customFormat="1" ht="12" x14ac:dyDescent="0.2">
      <c r="A37" s="51" t="s">
        <v>79</v>
      </c>
      <c r="B37" s="104">
        <v>52795.8171287</v>
      </c>
      <c r="C37" s="104">
        <v>55143.96982454</v>
      </c>
      <c r="D37" s="73">
        <f t="shared" si="0"/>
        <v>-4.2582220745286836</v>
      </c>
      <c r="E37" s="51"/>
      <c r="F37" s="104">
        <v>56170.23</v>
      </c>
      <c r="G37" s="104">
        <v>52691.74</v>
      </c>
    </row>
    <row r="38" spans="1:7" s="15" customFormat="1" ht="12" x14ac:dyDescent="0.2">
      <c r="A38" s="51" t="s">
        <v>26</v>
      </c>
      <c r="B38" s="104">
        <v>111161.67656235</v>
      </c>
      <c r="C38" s="104">
        <v>101948.31047477</v>
      </c>
      <c r="D38" s="73">
        <f t="shared" si="0"/>
        <v>9.0372915889176184</v>
      </c>
      <c r="E38" s="51"/>
      <c r="F38" s="104">
        <v>114560.01</v>
      </c>
      <c r="G38" s="104">
        <v>111161.68</v>
      </c>
    </row>
    <row r="39" spans="1:7" s="15" customFormat="1" ht="12" x14ac:dyDescent="0.2">
      <c r="A39" s="51" t="s">
        <v>27</v>
      </c>
      <c r="B39" s="104">
        <v>20579.792921659999</v>
      </c>
      <c r="C39" s="104">
        <v>16957.67541607</v>
      </c>
      <c r="D39" s="73">
        <f t="shared" si="0"/>
        <v>21.359752541067543</v>
      </c>
      <c r="E39" s="51"/>
      <c r="F39" s="104">
        <v>20989.41</v>
      </c>
      <c r="G39" s="104">
        <v>20464.37</v>
      </c>
    </row>
    <row r="40" spans="1:7" s="15" customFormat="1" ht="12" x14ac:dyDescent="0.2">
      <c r="A40" s="51" t="s">
        <v>28</v>
      </c>
      <c r="B40" s="104">
        <v>115735.07434077001</v>
      </c>
      <c r="C40" s="104">
        <v>102254.71935691001</v>
      </c>
      <c r="D40" s="73">
        <f t="shared" si="0"/>
        <v>13.183112787986007</v>
      </c>
      <c r="E40" s="51"/>
      <c r="F40" s="104">
        <v>118608.96000000001</v>
      </c>
      <c r="G40" s="104">
        <v>115695.33</v>
      </c>
    </row>
    <row r="41" spans="1:7" s="15" customFormat="1" ht="12" x14ac:dyDescent="0.2">
      <c r="A41" s="51" t="s">
        <v>29</v>
      </c>
      <c r="B41" s="59"/>
      <c r="C41" s="59"/>
      <c r="D41" s="73">
        <f t="shared" si="0"/>
        <v>0</v>
      </c>
      <c r="E41" s="51"/>
      <c r="F41" s="59"/>
      <c r="G41" s="59"/>
    </row>
    <row r="42" spans="1:7" s="15" customFormat="1" ht="12" x14ac:dyDescent="0.2">
      <c r="A42" s="51" t="s">
        <v>78</v>
      </c>
      <c r="B42" s="104">
        <v>637.08548961999998</v>
      </c>
      <c r="C42" s="104">
        <v>769.21875992000002</v>
      </c>
      <c r="D42" s="73">
        <f t="shared" si="0"/>
        <v>-17.17759331737334</v>
      </c>
      <c r="E42" s="51"/>
      <c r="F42" s="104">
        <v>655.75</v>
      </c>
      <c r="G42" s="104">
        <v>636.48</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18272.814303787</v>
      </c>
      <c r="D48" s="59"/>
      <c r="E48" s="105">
        <v>20333.0164949397</v>
      </c>
      <c r="F48" s="59"/>
      <c r="G48" s="73">
        <f>IFERROR(((C48/E48)-1)*100,IF(C48+E48&lt;&gt;0,100,0))</f>
        <v>-10.132299807386802</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3795</v>
      </c>
      <c r="D54" s="62"/>
      <c r="E54" s="106">
        <v>1024227</v>
      </c>
      <c r="F54" s="106">
        <v>116073121.125</v>
      </c>
      <c r="G54" s="106">
        <v>10017236.956</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2024</v>
      </c>
      <c r="F67" s="103">
        <v>2023</v>
      </c>
      <c r="G67" s="26" t="s">
        <v>7</v>
      </c>
    </row>
    <row r="68" spans="1:7" s="15" customFormat="1" ht="12" x14ac:dyDescent="0.2">
      <c r="A68" s="64" t="s">
        <v>53</v>
      </c>
      <c r="B68" s="54">
        <v>6801</v>
      </c>
      <c r="C68" s="53">
        <v>6647</v>
      </c>
      <c r="D68" s="73">
        <f>IFERROR(((B68/C68)-1)*100,IF(B68+C68&lt;&gt;0,100,0))</f>
        <v>2.3168346622536529</v>
      </c>
      <c r="E68" s="53">
        <v>215483</v>
      </c>
      <c r="F68" s="53">
        <v>235910</v>
      </c>
      <c r="G68" s="73">
        <f>IFERROR(((E68/F68)-1)*100,IF(E68+F68&lt;&gt;0,100,0))</f>
        <v>-8.6588105633504284</v>
      </c>
    </row>
    <row r="69" spans="1:7" s="15" customFormat="1" ht="12" x14ac:dyDescent="0.2">
      <c r="A69" s="66" t="s">
        <v>54</v>
      </c>
      <c r="B69" s="54">
        <v>269004043.79000002</v>
      </c>
      <c r="C69" s="53">
        <v>249488620.134</v>
      </c>
      <c r="D69" s="73">
        <f>IFERROR(((B69/C69)-1)*100,IF(B69+C69&lt;&gt;0,100,0))</f>
        <v>7.8221698631057102</v>
      </c>
      <c r="E69" s="53">
        <v>8580931225.5100002</v>
      </c>
      <c r="F69" s="53">
        <v>8606100347.198</v>
      </c>
      <c r="G69" s="73">
        <f>IFERROR(((E69/F69)-1)*100,IF(E69+F69&lt;&gt;0,100,0))</f>
        <v>-0.29245675361192491</v>
      </c>
    </row>
    <row r="70" spans="1:7" s="15" customFormat="1" ht="12" x14ac:dyDescent="0.2">
      <c r="A70" s="66" t="s">
        <v>55</v>
      </c>
      <c r="B70" s="54">
        <v>248495465.68127999</v>
      </c>
      <c r="C70" s="53">
        <v>217989934.04606</v>
      </c>
      <c r="D70" s="73">
        <f>IFERROR(((B70/C70)-1)*100,IF(B70+C70&lt;&gt;0,100,0))</f>
        <v>13.994009296215637</v>
      </c>
      <c r="E70" s="53">
        <v>7702240963.3538303</v>
      </c>
      <c r="F70" s="53">
        <v>7750116908.3285103</v>
      </c>
      <c r="G70" s="73">
        <f>IFERROR(((E70/F70)-1)*100,IF(E70+F70&lt;&gt;0,100,0))</f>
        <v>-0.61774481005868465</v>
      </c>
    </row>
    <row r="71" spans="1:7" s="15" customFormat="1" ht="12" x14ac:dyDescent="0.2">
      <c r="A71" s="66" t="s">
        <v>93</v>
      </c>
      <c r="B71" s="73">
        <f>IFERROR(B69/B68/1000,)</f>
        <v>39.553601498309071</v>
      </c>
      <c r="C71" s="73">
        <f>IFERROR(C69/C68/1000,)</f>
        <v>37.534018374304203</v>
      </c>
      <c r="D71" s="73">
        <f>IFERROR(((B71/C71)-1)*100,IF(B71+C71&lt;&gt;0,100,0))</f>
        <v>5.3806738832617995</v>
      </c>
      <c r="E71" s="73">
        <f>IFERROR(E69/E68/1000,)</f>
        <v>39.821847781541933</v>
      </c>
      <c r="F71" s="73">
        <f>IFERROR(F69/F68/1000,)</f>
        <v>36.480438926700856</v>
      </c>
      <c r="G71" s="73">
        <f>IFERROR(((E71/F71)-1)*100,IF(E71+F71&lt;&gt;0,100,0))</f>
        <v>9.1594535404436286</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2585</v>
      </c>
      <c r="C74" s="53">
        <v>2572</v>
      </c>
      <c r="D74" s="73">
        <f>IFERROR(((B74/C74)-1)*100,IF(B74+C74&lt;&gt;0,100,0))</f>
        <v>0.50544323483669995</v>
      </c>
      <c r="E74" s="53">
        <v>92114</v>
      </c>
      <c r="F74" s="53">
        <v>99612</v>
      </c>
      <c r="G74" s="73">
        <f>IFERROR(((E74/F74)-1)*100,IF(E74+F74&lt;&gt;0,100,0))</f>
        <v>-7.5272055575633434</v>
      </c>
    </row>
    <row r="75" spans="1:7" s="15" customFormat="1" ht="12" x14ac:dyDescent="0.2">
      <c r="A75" s="66" t="s">
        <v>54</v>
      </c>
      <c r="B75" s="54">
        <v>869775298.21200001</v>
      </c>
      <c r="C75" s="53">
        <v>659566772.07000005</v>
      </c>
      <c r="D75" s="73">
        <f>IFERROR(((B75/C75)-1)*100,IF(B75+C75&lt;&gt;0,100,0))</f>
        <v>31.870696803339026</v>
      </c>
      <c r="E75" s="53">
        <v>23531460089.902</v>
      </c>
      <c r="F75" s="53">
        <v>21782547771.321999</v>
      </c>
      <c r="G75" s="73">
        <f>IFERROR(((E75/F75)-1)*100,IF(E75+F75&lt;&gt;0,100,0))</f>
        <v>8.0289612442973493</v>
      </c>
    </row>
    <row r="76" spans="1:7" s="15" customFormat="1" ht="12" x14ac:dyDescent="0.2">
      <c r="A76" s="66" t="s">
        <v>55</v>
      </c>
      <c r="B76" s="54">
        <v>806280400.05216002</v>
      </c>
      <c r="C76" s="53">
        <v>590378106.47206998</v>
      </c>
      <c r="D76" s="73">
        <f>IFERROR(((B76/C76)-1)*100,IF(B76+C76&lt;&gt;0,100,0))</f>
        <v>36.570172777960906</v>
      </c>
      <c r="E76" s="53">
        <v>21080491669.337601</v>
      </c>
      <c r="F76" s="53">
        <v>19857253092.9981</v>
      </c>
      <c r="G76" s="73">
        <f>IFERROR(((E76/F76)-1)*100,IF(E76+F76&lt;&gt;0,100,0))</f>
        <v>6.160160071539944</v>
      </c>
    </row>
    <row r="77" spans="1:7" s="15" customFormat="1" ht="12" x14ac:dyDescent="0.2">
      <c r="A77" s="66" t="s">
        <v>93</v>
      </c>
      <c r="B77" s="73">
        <f>IFERROR(B75/B74/1000,)</f>
        <v>336.47013470483557</v>
      </c>
      <c r="C77" s="73">
        <f>IFERROR(C75/C74/1000,)</f>
        <v>256.44120220451015</v>
      </c>
      <c r="D77" s="73">
        <f>IFERROR(((B77/C77)-1)*100,IF(B77+C77&lt;&gt;0,100,0))</f>
        <v>31.207517283631692</v>
      </c>
      <c r="E77" s="73">
        <f>IFERROR(E75/E74/1000,)</f>
        <v>255.46019160933193</v>
      </c>
      <c r="F77" s="73">
        <f>IFERROR(F75/F74/1000,)</f>
        <v>218.67393257159779</v>
      </c>
      <c r="G77" s="73">
        <f>IFERROR(((E77/F77)-1)*100,IF(E77+F77&lt;&gt;0,100,0))</f>
        <v>16.822425336723512</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342</v>
      </c>
      <c r="C80" s="53">
        <v>656</v>
      </c>
      <c r="D80" s="73">
        <f>IFERROR(((B80/C80)-1)*100,IF(B80+C80&lt;&gt;0,100,0))</f>
        <v>-47.865853658536587</v>
      </c>
      <c r="E80" s="53">
        <v>7510</v>
      </c>
      <c r="F80" s="53">
        <v>7619</v>
      </c>
      <c r="G80" s="73">
        <f>IFERROR(((E80/F80)-1)*100,IF(E80+F80&lt;&gt;0,100,0))</f>
        <v>-1.4306339414621339</v>
      </c>
    </row>
    <row r="81" spans="1:7" s="15" customFormat="1" ht="12" x14ac:dyDescent="0.2">
      <c r="A81" s="66" t="s">
        <v>54</v>
      </c>
      <c r="B81" s="54">
        <v>22208968.263</v>
      </c>
      <c r="C81" s="53">
        <v>64694130.799999997</v>
      </c>
      <c r="D81" s="73">
        <f>IFERROR(((B81/C81)-1)*100,IF(B81+C81&lt;&gt;0,100,0))</f>
        <v>-65.670814356161031</v>
      </c>
      <c r="E81" s="53">
        <v>822479515.38199997</v>
      </c>
      <c r="F81" s="53">
        <v>870268283.60800004</v>
      </c>
      <c r="G81" s="73">
        <f>IFERROR(((E81/F81)-1)*100,IF(E81+F81&lt;&gt;0,100,0))</f>
        <v>-5.4912685118059361</v>
      </c>
    </row>
    <row r="82" spans="1:7" s="15" customFormat="1" ht="12" x14ac:dyDescent="0.2">
      <c r="A82" s="66" t="s">
        <v>55</v>
      </c>
      <c r="B82" s="54">
        <v>6049618.7138901399</v>
      </c>
      <c r="C82" s="53">
        <v>34234242.287350498</v>
      </c>
      <c r="D82" s="73">
        <f>IFERROR(((B82/C82)-1)*100,IF(B82+C82&lt;&gt;0,100,0))</f>
        <v>-82.328749492652094</v>
      </c>
      <c r="E82" s="53">
        <v>178157386.248844</v>
      </c>
      <c r="F82" s="53">
        <v>263286619.83239099</v>
      </c>
      <c r="G82" s="73">
        <f>IFERROR(((E82/F82)-1)*100,IF(E82+F82&lt;&gt;0,100,0))</f>
        <v>-32.333292758188968</v>
      </c>
    </row>
    <row r="83" spans="1:7" x14ac:dyDescent="0.2">
      <c r="A83" s="66" t="s">
        <v>93</v>
      </c>
      <c r="B83" s="73">
        <f>IFERROR(B81/B80/1000,)</f>
        <v>64.938503692982451</v>
      </c>
      <c r="C83" s="73">
        <f>IFERROR(C81/C80/1000,)</f>
        <v>98.619101829268288</v>
      </c>
      <c r="D83" s="73">
        <f>IFERROR(((B83/C83)-1)*100,IF(B83+C83&lt;&gt;0,100,0))</f>
        <v>-34.152205314741643</v>
      </c>
      <c r="E83" s="73">
        <f>IFERROR(E81/E80/1000,)</f>
        <v>109.51791150226364</v>
      </c>
      <c r="F83" s="73">
        <f>IFERROR(F81/F80/1000,)</f>
        <v>114.22342611996326</v>
      </c>
      <c r="G83" s="73">
        <f>IFERROR(((E83/F83)-1)*100,IF(E83+F83&lt;&gt;0,100,0))</f>
        <v>-4.1195705448001991</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9728</v>
      </c>
      <c r="C86" s="51">
        <f>C68+C74+C80</f>
        <v>9875</v>
      </c>
      <c r="D86" s="73">
        <f>IFERROR(((B86/C86)-1)*100,IF(B86+C86&lt;&gt;0,100,0))</f>
        <v>-1.4886075949367084</v>
      </c>
      <c r="E86" s="51">
        <f>E68+E74+E80</f>
        <v>315107</v>
      </c>
      <c r="F86" s="51">
        <f>F68+F74+F80</f>
        <v>343141</v>
      </c>
      <c r="G86" s="73">
        <f>IFERROR(((E86/F86)-1)*100,IF(E86+F86&lt;&gt;0,100,0))</f>
        <v>-8.1698194036853629</v>
      </c>
    </row>
    <row r="87" spans="1:7" s="15" customFormat="1" ht="12" x14ac:dyDescent="0.2">
      <c r="A87" s="66" t="s">
        <v>54</v>
      </c>
      <c r="B87" s="51">
        <f t="shared" ref="B87:C87" si="1">B69+B75+B81</f>
        <v>1160988310.2650001</v>
      </c>
      <c r="C87" s="51">
        <f t="shared" si="1"/>
        <v>973749523.00399995</v>
      </c>
      <c r="D87" s="73">
        <f>IFERROR(((B87/C87)-1)*100,IF(B87+C87&lt;&gt;0,100,0))</f>
        <v>19.228639689945304</v>
      </c>
      <c r="E87" s="51">
        <f t="shared" ref="E87:F87" si="2">E69+E75+E81</f>
        <v>32934870830.794003</v>
      </c>
      <c r="F87" s="51">
        <f t="shared" si="2"/>
        <v>31258916402.127998</v>
      </c>
      <c r="G87" s="73">
        <f>IFERROR(((E87/F87)-1)*100,IF(E87+F87&lt;&gt;0,100,0))</f>
        <v>5.3615243954902692</v>
      </c>
    </row>
    <row r="88" spans="1:7" s="15" customFormat="1" ht="12" x14ac:dyDescent="0.2">
      <c r="A88" s="66" t="s">
        <v>55</v>
      </c>
      <c r="B88" s="51">
        <f t="shared" ref="B88:C88" si="3">B70+B76+B82</f>
        <v>1060825484.4473302</v>
      </c>
      <c r="C88" s="51">
        <f t="shared" si="3"/>
        <v>842602282.80548048</v>
      </c>
      <c r="D88" s="73">
        <f>IFERROR(((B88/C88)-1)*100,IF(B88+C88&lt;&gt;0,100,0))</f>
        <v>25.898719490204346</v>
      </c>
      <c r="E88" s="51">
        <f t="shared" ref="E88:F88" si="4">E70+E76+E82</f>
        <v>28960890018.940273</v>
      </c>
      <c r="F88" s="51">
        <f t="shared" si="4"/>
        <v>27870656621.159</v>
      </c>
      <c r="G88" s="73">
        <f>IFERROR(((E88/F88)-1)*100,IF(E88+F88&lt;&gt;0,100,0))</f>
        <v>3.9117607188112746</v>
      </c>
    </row>
    <row r="89" spans="1:7" x14ac:dyDescent="0.2">
      <c r="A89" s="66" t="s">
        <v>94</v>
      </c>
      <c r="B89" s="73">
        <f>IFERROR((B75/B87)*100,IF(B75+B87&lt;&gt;0,100,0))</f>
        <v>74.916800670755279</v>
      </c>
      <c r="C89" s="73">
        <f>IFERROR((C75/C87)*100,IF(C75+C87&lt;&gt;0,100,0))</f>
        <v>67.734746614842834</v>
      </c>
      <c r="D89" s="73">
        <f>IFERROR(((B89/C89)-1)*100,IF(B89+C89&lt;&gt;0,100,0))</f>
        <v>10.60320502378409</v>
      </c>
      <c r="E89" s="73">
        <f>IFERROR((E75/E87)*100,IF(E75+E87&lt;&gt;0,100,0))</f>
        <v>71.448466310364751</v>
      </c>
      <c r="F89" s="73">
        <f>IFERROR((F75/F87)*100,IF(F75+F87&lt;&gt;0,100,0))</f>
        <v>69.684270213023495</v>
      </c>
      <c r="G89" s="73">
        <f>IFERROR(((E89/F89)-1)*100,IF(E89+F89&lt;&gt;0,100,0))</f>
        <v>2.5316991796687338</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2024</v>
      </c>
      <c r="F94" s="103">
        <v>2023</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74073553.961999997</v>
      </c>
      <c r="C97" s="107">
        <v>109877343.689</v>
      </c>
      <c r="D97" s="52">
        <f>B97-C97</f>
        <v>-35803789.726999998</v>
      </c>
      <c r="E97" s="107">
        <v>3543470495.6929998</v>
      </c>
      <c r="F97" s="107">
        <v>4361798516.8970003</v>
      </c>
      <c r="G97" s="68">
        <f>E97-F97</f>
        <v>-818328021.20400047</v>
      </c>
    </row>
    <row r="98" spans="1:7" s="15" customFormat="1" ht="13.5" x14ac:dyDescent="0.2">
      <c r="A98" s="66" t="s">
        <v>88</v>
      </c>
      <c r="B98" s="53">
        <v>82493873.111000001</v>
      </c>
      <c r="C98" s="107">
        <v>105705630.49699999</v>
      </c>
      <c r="D98" s="52">
        <f>B98-C98</f>
        <v>-23211757.385999992</v>
      </c>
      <c r="E98" s="107">
        <v>3491035402.3140001</v>
      </c>
      <c r="F98" s="107">
        <v>4323330902.0319996</v>
      </c>
      <c r="G98" s="68">
        <f>E98-F98</f>
        <v>-832295499.71799946</v>
      </c>
    </row>
    <row r="99" spans="1:7" s="15" customFormat="1" ht="12" x14ac:dyDescent="0.2">
      <c r="A99" s="69" t="s">
        <v>16</v>
      </c>
      <c r="B99" s="52">
        <f>B97-B98</f>
        <v>-8420319.1490000039</v>
      </c>
      <c r="C99" s="52">
        <f>C97-C98</f>
        <v>4171713.1920000017</v>
      </c>
      <c r="D99" s="70"/>
      <c r="E99" s="52">
        <f>E97-E98</f>
        <v>52435093.37899971</v>
      </c>
      <c r="F99" s="70">
        <f>F97-F98</f>
        <v>38467614.865000725</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1072.5503531645099</v>
      </c>
      <c r="C111" s="108">
        <v>885.07384164935104</v>
      </c>
      <c r="D111" s="73">
        <f>IFERROR(((B111/C111)-1)*100,IF(B111+C111&lt;&gt;0,100,0))</f>
        <v>21.182019250031516</v>
      </c>
      <c r="E111" s="72"/>
      <c r="F111" s="109">
        <v>1072.5503531645099</v>
      </c>
      <c r="G111" s="109">
        <v>1054.5363412843601</v>
      </c>
    </row>
    <row r="112" spans="1:7" s="15" customFormat="1" ht="12" x14ac:dyDescent="0.2">
      <c r="A112" s="66" t="s">
        <v>50</v>
      </c>
      <c r="B112" s="109">
        <v>1055.9298017512999</v>
      </c>
      <c r="C112" s="108">
        <v>872.45967013190705</v>
      </c>
      <c r="D112" s="73">
        <f>IFERROR(((B112/C112)-1)*100,IF(B112+C112&lt;&gt;0,100,0))</f>
        <v>21.029067348368557</v>
      </c>
      <c r="E112" s="72"/>
      <c r="F112" s="109">
        <v>1055.9298017512999</v>
      </c>
      <c r="G112" s="109">
        <v>1038.4088635958899</v>
      </c>
    </row>
    <row r="113" spans="1:7" s="15" customFormat="1" ht="12" x14ac:dyDescent="0.2">
      <c r="A113" s="66" t="s">
        <v>51</v>
      </c>
      <c r="B113" s="109">
        <v>1166.97680789899</v>
      </c>
      <c r="C113" s="108">
        <v>949.05588384572297</v>
      </c>
      <c r="D113" s="73">
        <f>IFERROR(((B113/C113)-1)*100,IF(B113+C113&lt;&gt;0,100,0))</f>
        <v>22.961864286665335</v>
      </c>
      <c r="E113" s="72"/>
      <c r="F113" s="109">
        <v>1166.97680789899</v>
      </c>
      <c r="G113" s="109">
        <v>1144.73550846536</v>
      </c>
    </row>
    <row r="114" spans="1:7" s="25" customFormat="1" ht="12" x14ac:dyDescent="0.2">
      <c r="A114" s="69" t="s">
        <v>52</v>
      </c>
      <c r="B114" s="73"/>
      <c r="C114" s="72"/>
      <c r="D114" s="74"/>
      <c r="E114" s="72"/>
      <c r="F114" s="58"/>
      <c r="G114" s="58"/>
    </row>
    <row r="115" spans="1:7" s="15" customFormat="1" ht="12" x14ac:dyDescent="0.2">
      <c r="A115" s="66" t="s">
        <v>56</v>
      </c>
      <c r="B115" s="109">
        <v>762.30537476049597</v>
      </c>
      <c r="C115" s="108">
        <v>683.81295892235403</v>
      </c>
      <c r="D115" s="73">
        <f>IFERROR(((B115/C115)-1)*100,IF(B115+C115&lt;&gt;0,100,0))</f>
        <v>11.47863824661075</v>
      </c>
      <c r="E115" s="72"/>
      <c r="F115" s="109">
        <v>762.30537476049597</v>
      </c>
      <c r="G115" s="109">
        <v>758.69432837818704</v>
      </c>
    </row>
    <row r="116" spans="1:7" s="15" customFormat="1" ht="12" x14ac:dyDescent="0.2">
      <c r="A116" s="66" t="s">
        <v>57</v>
      </c>
      <c r="B116" s="109">
        <v>1038.39339363318</v>
      </c>
      <c r="C116" s="108">
        <v>896.84649133283096</v>
      </c>
      <c r="D116" s="73">
        <f>IFERROR(((B116/C116)-1)*100,IF(B116+C116&lt;&gt;0,100,0))</f>
        <v>15.782734689633671</v>
      </c>
      <c r="E116" s="72"/>
      <c r="F116" s="109">
        <v>1038.39339363318</v>
      </c>
      <c r="G116" s="109">
        <v>1026.53123712195</v>
      </c>
    </row>
    <row r="117" spans="1:7" s="15" customFormat="1" ht="12" x14ac:dyDescent="0.2">
      <c r="A117" s="66" t="s">
        <v>59</v>
      </c>
      <c r="B117" s="109">
        <v>1239.3130863410499</v>
      </c>
      <c r="C117" s="108">
        <v>1013.09678058696</v>
      </c>
      <c r="D117" s="73">
        <f>IFERROR(((B117/C117)-1)*100,IF(B117+C117&lt;&gt;0,100,0))</f>
        <v>22.32919007234695</v>
      </c>
      <c r="E117" s="72"/>
      <c r="F117" s="109">
        <v>1239.3130863410499</v>
      </c>
      <c r="G117" s="109">
        <v>1219.8034243457701</v>
      </c>
    </row>
    <row r="118" spans="1:7" s="15" customFormat="1" ht="12" x14ac:dyDescent="0.2">
      <c r="A118" s="66" t="s">
        <v>58</v>
      </c>
      <c r="B118" s="109">
        <v>1165.92526025797</v>
      </c>
      <c r="C118" s="108">
        <v>921.41562217443595</v>
      </c>
      <c r="D118" s="73">
        <f>IFERROR(((B118/C118)-1)*100,IF(B118+C118&lt;&gt;0,100,0))</f>
        <v>26.536302641203235</v>
      </c>
      <c r="E118" s="72"/>
      <c r="F118" s="109">
        <v>1165.92526025797</v>
      </c>
      <c r="G118" s="109">
        <v>1137.3930742146899</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2024</v>
      </c>
      <c r="F124" s="103">
        <v>2023</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6</v>
      </c>
      <c r="G126" s="73">
        <f>IFERROR(((E126/F126)-1)*100,IF(E126+F126&lt;&gt;0,100,0))</f>
        <v>-100</v>
      </c>
    </row>
    <row r="127" spans="1:7" s="15" customFormat="1" ht="12" x14ac:dyDescent="0.2">
      <c r="A127" s="66" t="s">
        <v>72</v>
      </c>
      <c r="B127" s="54">
        <v>177</v>
      </c>
      <c r="C127" s="53">
        <v>157</v>
      </c>
      <c r="D127" s="73">
        <f>IFERROR(((B127/C127)-1)*100,IF(B127+C127&lt;&gt;0,100,0))</f>
        <v>12.738853503184711</v>
      </c>
      <c r="E127" s="53">
        <v>11116</v>
      </c>
      <c r="F127" s="53">
        <v>12694</v>
      </c>
      <c r="G127" s="73">
        <f>IFERROR(((E127/F127)-1)*100,IF(E127+F127&lt;&gt;0,100,0))</f>
        <v>-12.431069796754368</v>
      </c>
    </row>
    <row r="128" spans="1:7" s="15" customFormat="1" ht="12" x14ac:dyDescent="0.2">
      <c r="A128" s="66" t="s">
        <v>74</v>
      </c>
      <c r="B128" s="54">
        <v>8</v>
      </c>
      <c r="C128" s="53">
        <v>3</v>
      </c>
      <c r="D128" s="73">
        <f>IFERROR(((B128/C128)-1)*100,IF(B128+C128&lt;&gt;0,100,0))</f>
        <v>166.66666666666666</v>
      </c>
      <c r="E128" s="53">
        <v>267</v>
      </c>
      <c r="F128" s="53">
        <v>251</v>
      </c>
      <c r="G128" s="73">
        <f>IFERROR(((E128/F128)-1)*100,IF(E128+F128&lt;&gt;0,100,0))</f>
        <v>6.3745019920318668</v>
      </c>
    </row>
    <row r="129" spans="1:7" s="25" customFormat="1" ht="12" x14ac:dyDescent="0.2">
      <c r="A129" s="69" t="s">
        <v>34</v>
      </c>
      <c r="B129" s="70">
        <f>SUM(B126:B128)</f>
        <v>185</v>
      </c>
      <c r="C129" s="70">
        <f>SUM(C126:C128)</f>
        <v>160</v>
      </c>
      <c r="D129" s="73">
        <f>IFERROR(((B129/C129)-1)*100,IF(B129+C129&lt;&gt;0,100,0))</f>
        <v>15.625</v>
      </c>
      <c r="E129" s="70">
        <f>SUM(E126:E128)</f>
        <v>11383</v>
      </c>
      <c r="F129" s="70">
        <f>SUM(F126:F128)</f>
        <v>12951</v>
      </c>
      <c r="G129" s="73">
        <f>IFERROR(((E129/F129)-1)*100,IF(E129+F129&lt;&gt;0,100,0))</f>
        <v>-12.107173191259356</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0</v>
      </c>
      <c r="C132" s="53">
        <v>5</v>
      </c>
      <c r="D132" s="73">
        <f>IFERROR(((B132/C132)-1)*100,IF(B132+C132&lt;&gt;0,100,0))</f>
        <v>-100</v>
      </c>
      <c r="E132" s="53">
        <v>899</v>
      </c>
      <c r="F132" s="53">
        <v>755</v>
      </c>
      <c r="G132" s="73">
        <f>IFERROR(((E132/F132)-1)*100,IF(E132+F132&lt;&gt;0,100,0))</f>
        <v>19.07284768211921</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0</v>
      </c>
      <c r="C134" s="70">
        <f>SUM(C132:C133)</f>
        <v>5</v>
      </c>
      <c r="D134" s="73">
        <f>IFERROR(((B134/C134)-1)*100,IF(B134+C134&lt;&gt;0,100,0))</f>
        <v>-100</v>
      </c>
      <c r="E134" s="70">
        <f>SUM(E132:E133)</f>
        <v>899</v>
      </c>
      <c r="F134" s="70">
        <f>SUM(F132:F133)</f>
        <v>755</v>
      </c>
      <c r="G134" s="73">
        <f>IFERROR(((E134/F134)-1)*100,IF(E134+F134&lt;&gt;0,100,0))</f>
        <v>19.07284768211921</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830</v>
      </c>
      <c r="G137" s="73">
        <f>IFERROR(((E137/F137)-1)*100,IF(E137+F137&lt;&gt;0,100,0))</f>
        <v>-100</v>
      </c>
    </row>
    <row r="138" spans="1:7" s="15" customFormat="1" ht="12" x14ac:dyDescent="0.2">
      <c r="A138" s="66" t="s">
        <v>72</v>
      </c>
      <c r="B138" s="54">
        <v>93131</v>
      </c>
      <c r="C138" s="53">
        <v>70607</v>
      </c>
      <c r="D138" s="73">
        <f>IFERROR(((B138/C138)-1)*100,IF(B138+C138&lt;&gt;0,100,0))</f>
        <v>31.900519778492221</v>
      </c>
      <c r="E138" s="53">
        <v>11020289</v>
      </c>
      <c r="F138" s="53">
        <v>10429165</v>
      </c>
      <c r="G138" s="73">
        <f>IFERROR(((E138/F138)-1)*100,IF(E138+F138&lt;&gt;0,100,0))</f>
        <v>5.6679897192152939</v>
      </c>
    </row>
    <row r="139" spans="1:7" s="15" customFormat="1" ht="12" x14ac:dyDescent="0.2">
      <c r="A139" s="66" t="s">
        <v>74</v>
      </c>
      <c r="B139" s="54">
        <v>211</v>
      </c>
      <c r="C139" s="53">
        <v>44</v>
      </c>
      <c r="D139" s="73">
        <f>IFERROR(((B139/C139)-1)*100,IF(B139+C139&lt;&gt;0,100,0))</f>
        <v>379.54545454545456</v>
      </c>
      <c r="E139" s="53">
        <v>9814</v>
      </c>
      <c r="F139" s="53">
        <v>11627</v>
      </c>
      <c r="G139" s="73">
        <f>IFERROR(((E139/F139)-1)*100,IF(E139+F139&lt;&gt;0,100,0))</f>
        <v>-15.59301625526791</v>
      </c>
    </row>
    <row r="140" spans="1:7" s="15" customFormat="1" ht="12" x14ac:dyDescent="0.2">
      <c r="A140" s="69" t="s">
        <v>34</v>
      </c>
      <c r="B140" s="70">
        <f>SUM(B137:B139)</f>
        <v>93342</v>
      </c>
      <c r="C140" s="70">
        <f>SUM(C137:C139)</f>
        <v>70651</v>
      </c>
      <c r="D140" s="73">
        <f>IFERROR(((B140/C140)-1)*100,IF(B140+C140&lt;&gt;0,100,0))</f>
        <v>32.117025944431063</v>
      </c>
      <c r="E140" s="70">
        <f>SUM(E137:E139)</f>
        <v>11030103</v>
      </c>
      <c r="F140" s="70">
        <f>SUM(F137:F139)</f>
        <v>10441622</v>
      </c>
      <c r="G140" s="73">
        <f>IFERROR(((E140/F140)-1)*100,IF(E140+F140&lt;&gt;0,100,0))</f>
        <v>5.6359155694392982</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0</v>
      </c>
      <c r="C143" s="53">
        <v>20000</v>
      </c>
      <c r="D143" s="73">
        <f>IFERROR(((B143/C143)-1)*100,)</f>
        <v>-100</v>
      </c>
      <c r="E143" s="53">
        <v>666792</v>
      </c>
      <c r="F143" s="53">
        <v>418967</v>
      </c>
      <c r="G143" s="73">
        <f>IFERROR(((E143/F143)-1)*100,)</f>
        <v>59.151436748001629</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0</v>
      </c>
      <c r="C145" s="70">
        <f>SUM(C143:C144)</f>
        <v>20000</v>
      </c>
      <c r="D145" s="73">
        <f>IFERROR(((B145/C145)-1)*100,)</f>
        <v>-100</v>
      </c>
      <c r="E145" s="70">
        <f>SUM(E143:E144)</f>
        <v>666792</v>
      </c>
      <c r="F145" s="70">
        <f>SUM(F143:F144)</f>
        <v>418967</v>
      </c>
      <c r="G145" s="73">
        <f>IFERROR(((E145/F145)-1)*100,)</f>
        <v>59.151436748001629</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19078.7575</v>
      </c>
      <c r="G148" s="73">
        <f>IFERROR(((E148/F148)-1)*100,IF(E148+F148&lt;&gt;0,100,0))</f>
        <v>-100</v>
      </c>
    </row>
    <row r="149" spans="1:7" x14ac:dyDescent="0.2">
      <c r="A149" s="66" t="s">
        <v>72</v>
      </c>
      <c r="B149" s="54">
        <v>8649046.6651499998</v>
      </c>
      <c r="C149" s="53">
        <v>6766484.0695799999</v>
      </c>
      <c r="D149" s="73">
        <f>IFERROR(((B149/C149)-1)*100,IF(B149+C149&lt;&gt;0,100,0))</f>
        <v>27.821872869448015</v>
      </c>
      <c r="E149" s="53">
        <v>953594604.59164</v>
      </c>
      <c r="F149" s="53">
        <v>907811197.32090998</v>
      </c>
      <c r="G149" s="73">
        <f>IFERROR(((E149/F149)-1)*100,IF(E149+F149&lt;&gt;0,100,0))</f>
        <v>5.0432741307712359</v>
      </c>
    </row>
    <row r="150" spans="1:7" x14ac:dyDescent="0.2">
      <c r="A150" s="66" t="s">
        <v>74</v>
      </c>
      <c r="B150" s="54">
        <v>804661.51</v>
      </c>
      <c r="C150" s="53">
        <v>167512.92000000001</v>
      </c>
      <c r="D150" s="73">
        <f>IFERROR(((B150/C150)-1)*100,IF(B150+C150&lt;&gt;0,100,0))</f>
        <v>380.35787926089517</v>
      </c>
      <c r="E150" s="53">
        <v>71366579.040000007</v>
      </c>
      <c r="F150" s="53">
        <v>77333339.620000005</v>
      </c>
      <c r="G150" s="73">
        <f>IFERROR(((E150/F150)-1)*100,IF(E150+F150&lt;&gt;0,100,0))</f>
        <v>-7.7156380538063178</v>
      </c>
    </row>
    <row r="151" spans="1:7" s="15" customFormat="1" ht="12" x14ac:dyDescent="0.2">
      <c r="A151" s="69" t="s">
        <v>34</v>
      </c>
      <c r="B151" s="70">
        <f>SUM(B148:B150)</f>
        <v>9453708.1751499996</v>
      </c>
      <c r="C151" s="70">
        <f>SUM(C148:C150)</f>
        <v>6933996.9895799998</v>
      </c>
      <c r="D151" s="73">
        <f>IFERROR(((B151/C151)-1)*100,IF(B151+C151&lt;&gt;0,100,0))</f>
        <v>36.33850994392516</v>
      </c>
      <c r="E151" s="70">
        <f>SUM(E148:E150)</f>
        <v>1024961183.63164</v>
      </c>
      <c r="F151" s="70">
        <f>SUM(F148:F150)</f>
        <v>985163615.69841003</v>
      </c>
      <c r="G151" s="73">
        <f>IFERROR(((E151/F151)-1)*100,IF(E151+F151&lt;&gt;0,100,0))</f>
        <v>4.0396912044925903</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0</v>
      </c>
      <c r="C154" s="53">
        <v>19735</v>
      </c>
      <c r="D154" s="73">
        <f>IFERROR(((B154/C154)-1)*100,IF(B154+C154&lt;&gt;0,100,0))</f>
        <v>-100</v>
      </c>
      <c r="E154" s="53">
        <v>809578.66</v>
      </c>
      <c r="F154" s="53">
        <v>608978.56683180004</v>
      </c>
      <c r="G154" s="73">
        <f>IFERROR(((E154/F154)-1)*100,IF(E154+F154&lt;&gt;0,100,0))</f>
        <v>32.940419268254104</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0</v>
      </c>
      <c r="C156" s="70">
        <f>SUM(C154:C155)</f>
        <v>19735</v>
      </c>
      <c r="D156" s="73">
        <f>IFERROR(((B156/C156)-1)*100,IF(B156+C156&lt;&gt;0,100,0))</f>
        <v>-100</v>
      </c>
      <c r="E156" s="70">
        <f>SUM(E154:E155)</f>
        <v>809578.66</v>
      </c>
      <c r="F156" s="70">
        <f>SUM(F154:F155)</f>
        <v>608978.56683180004</v>
      </c>
      <c r="G156" s="73">
        <f>IFERROR(((E156/F156)-1)*100,IF(E156+F156&lt;&gt;0,100,0))</f>
        <v>32.940419268254104</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1445391</v>
      </c>
      <c r="C160" s="53">
        <v>1315377</v>
      </c>
      <c r="D160" s="73">
        <f>IFERROR(((B160/C160)-1)*100,IF(B160+C160&lt;&gt;0,100,0))</f>
        <v>9.8841624872564982</v>
      </c>
      <c r="E160" s="65"/>
      <c r="F160" s="65"/>
      <c r="G160" s="52"/>
    </row>
    <row r="161" spans="1:7" s="15" customFormat="1" ht="12" x14ac:dyDescent="0.2">
      <c r="A161" s="66" t="s">
        <v>74</v>
      </c>
      <c r="B161" s="54">
        <v>1599</v>
      </c>
      <c r="C161" s="53">
        <v>1401</v>
      </c>
      <c r="D161" s="73">
        <f>IFERROR(((B161/C161)-1)*100,IF(B161+C161&lt;&gt;0,100,0))</f>
        <v>14.13276231263383</v>
      </c>
      <c r="E161" s="65"/>
      <c r="F161" s="65"/>
      <c r="G161" s="52"/>
    </row>
    <row r="162" spans="1:7" s="25" customFormat="1" ht="12" x14ac:dyDescent="0.2">
      <c r="A162" s="69" t="s">
        <v>34</v>
      </c>
      <c r="B162" s="70">
        <f>SUM(B159:B161)</f>
        <v>1446990</v>
      </c>
      <c r="C162" s="70">
        <f>SUM(C159:C161)</f>
        <v>1316778</v>
      </c>
      <c r="D162" s="73">
        <f>IFERROR(((B162/C162)-1)*100,IF(B162+C162&lt;&gt;0,100,0))</f>
        <v>9.8886828303632157</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167506</v>
      </c>
      <c r="C165" s="53">
        <v>127374</v>
      </c>
      <c r="D165" s="73">
        <f>IFERROR(((B165/C165)-1)*100,IF(B165+C165&lt;&gt;0,100,0))</f>
        <v>31.507214973228436</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167506</v>
      </c>
      <c r="C167" s="70">
        <f>SUM(C165:C166)</f>
        <v>127374</v>
      </c>
      <c r="D167" s="73">
        <f>IFERROR(((B167/C167)-1)*100,IF(B167+C167&lt;&gt;0,100,0))</f>
        <v>31.507214973228436</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2024</v>
      </c>
      <c r="F173" s="103">
        <v>2023</v>
      </c>
      <c r="G173" s="26" t="s">
        <v>7</v>
      </c>
    </row>
    <row r="174" spans="1:7" x14ac:dyDescent="0.2">
      <c r="A174" s="69" t="s">
        <v>33</v>
      </c>
      <c r="B174" s="73"/>
      <c r="C174" s="73"/>
      <c r="D174" s="78"/>
      <c r="E174" s="79"/>
      <c r="F174" s="79"/>
      <c r="G174" s="80"/>
    </row>
    <row r="175" spans="1:7" x14ac:dyDescent="0.2">
      <c r="A175" s="66" t="s">
        <v>31</v>
      </c>
      <c r="B175" s="87">
        <v>19556</v>
      </c>
      <c r="C175" s="88">
        <v>26614</v>
      </c>
      <c r="D175" s="73">
        <f>IFERROR(((B175/C175)-1)*100,IF(B175+C175&lt;&gt;0,100,0))</f>
        <v>-26.519876756594275</v>
      </c>
      <c r="E175" s="88">
        <v>1065920</v>
      </c>
      <c r="F175" s="88">
        <v>889284</v>
      </c>
      <c r="G175" s="73">
        <f>IFERROR(((E175/F175)-1)*100,IF(E175+F175&lt;&gt;0,100,0))</f>
        <v>19.862721020506392</v>
      </c>
    </row>
    <row r="176" spans="1:7" x14ac:dyDescent="0.2">
      <c r="A176" s="66" t="s">
        <v>32</v>
      </c>
      <c r="B176" s="87">
        <v>99088</v>
      </c>
      <c r="C176" s="88">
        <v>129126</v>
      </c>
      <c r="D176" s="73">
        <f t="shared" ref="D176:D178" si="5">IFERROR(((B176/C176)-1)*100,IF(B176+C176&lt;&gt;0,100,0))</f>
        <v>-23.262549757601104</v>
      </c>
      <c r="E176" s="88">
        <v>4918438</v>
      </c>
      <c r="F176" s="88">
        <v>4880266</v>
      </c>
      <c r="G176" s="73">
        <f>IFERROR(((E176/F176)-1)*100,IF(E176+F176&lt;&gt;0,100,0))</f>
        <v>0.78217048005169154</v>
      </c>
    </row>
    <row r="177" spans="1:7" x14ac:dyDescent="0.2">
      <c r="A177" s="66" t="s">
        <v>91</v>
      </c>
      <c r="B177" s="87">
        <v>41418781.936474003</v>
      </c>
      <c r="C177" s="88">
        <v>50858607.268710002</v>
      </c>
      <c r="D177" s="73">
        <f t="shared" si="5"/>
        <v>-18.560919850519998</v>
      </c>
      <c r="E177" s="88">
        <v>2104328888.51862</v>
      </c>
      <c r="F177" s="88">
        <v>1950482072.1126699</v>
      </c>
      <c r="G177" s="73">
        <f>IFERROR(((E177/F177)-1)*100,IF(E177+F177&lt;&gt;0,100,0))</f>
        <v>7.8876303763874445</v>
      </c>
    </row>
    <row r="178" spans="1:7" x14ac:dyDescent="0.2">
      <c r="A178" s="66" t="s">
        <v>92</v>
      </c>
      <c r="B178" s="87">
        <v>222638</v>
      </c>
      <c r="C178" s="88">
        <v>242036</v>
      </c>
      <c r="D178" s="73">
        <f t="shared" si="5"/>
        <v>-8.0145102381463893</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360</v>
      </c>
      <c r="C181" s="88">
        <v>832</v>
      </c>
      <c r="D181" s="73">
        <f t="shared" ref="D181:D184" si="6">IFERROR(((B181/C181)-1)*100,IF(B181+C181&lt;&gt;0,100,0))</f>
        <v>-56.730769230769226</v>
      </c>
      <c r="E181" s="88">
        <v>29462</v>
      </c>
      <c r="F181" s="88">
        <v>23362</v>
      </c>
      <c r="G181" s="73">
        <f t="shared" ref="G181" si="7">IFERROR(((E181/F181)-1)*100,IF(E181+F181&lt;&gt;0,100,0))</f>
        <v>26.110778186799077</v>
      </c>
    </row>
    <row r="182" spans="1:7" x14ac:dyDescent="0.2">
      <c r="A182" s="66" t="s">
        <v>32</v>
      </c>
      <c r="B182" s="87">
        <v>7366</v>
      </c>
      <c r="C182" s="88">
        <v>9400</v>
      </c>
      <c r="D182" s="73">
        <f t="shared" si="6"/>
        <v>-21.638297872340427</v>
      </c>
      <c r="E182" s="88">
        <v>335314</v>
      </c>
      <c r="F182" s="88">
        <v>290078</v>
      </c>
      <c r="G182" s="73">
        <f t="shared" ref="G182" si="8">IFERROR(((E182/F182)-1)*100,IF(E182+F182&lt;&gt;0,100,0))</f>
        <v>15.59442632671213</v>
      </c>
    </row>
    <row r="183" spans="1:7" x14ac:dyDescent="0.2">
      <c r="A183" s="66" t="s">
        <v>91</v>
      </c>
      <c r="B183" s="87">
        <v>112338.14478</v>
      </c>
      <c r="C183" s="88">
        <v>147541.36483999999</v>
      </c>
      <c r="D183" s="73">
        <f t="shared" si="6"/>
        <v>-23.859898610925711</v>
      </c>
      <c r="E183" s="88">
        <v>6864729.5101399999</v>
      </c>
      <c r="F183" s="88">
        <v>3682246.73178</v>
      </c>
      <c r="G183" s="73">
        <f t="shared" ref="G183" si="9">IFERROR(((E183/F183)-1)*100,IF(E183+F183&lt;&gt;0,100,0))</f>
        <v>86.42774398829016</v>
      </c>
    </row>
    <row r="184" spans="1:7" x14ac:dyDescent="0.2">
      <c r="A184" s="66" t="s">
        <v>92</v>
      </c>
      <c r="B184" s="87">
        <v>69444</v>
      </c>
      <c r="C184" s="88">
        <v>60292</v>
      </c>
      <c r="D184" s="73">
        <f t="shared" si="6"/>
        <v>15.179459961520593</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2024-09-09T13:52:45Z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