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95FAC66C-A8CB-4E90-9A8F-6DF8F6F5C9B1}"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<sst xmlns="http://schemas.openxmlformats.org/spreadsheetml/2006/main" count="265" uniqueCount="100">
  <si>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</si>
  <si>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</si>
  <si>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</si>
  <si>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</si>
  <si>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</si>
  <si>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</si>
  <si>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</si>
  <si>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</si>
  <si>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</si>
  <si>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</si>
  <si>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</si>
  <si>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</si>
  <si>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</si>
  <si>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</si>
  <si>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</si>
  <si>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</si>
  <si>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</si>
  <si>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</si>
  <si>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</si>
  <si>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</si>
  <si>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</si>
  <si>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</si>
  <si>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</si>
  <si>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</si>
  <si>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</si>
  <si>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</si>
  <si>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</si>
  <si>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</si>
  <si>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</si>
  <si>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</si>
  <si>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</si>
  <si>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</si>
  <si>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</si>
  <si>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</si>
  <si>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</si>
  <si>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</si>
  <si>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</si>
  <si>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</si>
  <si>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</si>
  <si>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</si>
  <si>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</si>
  <si>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</si>
  <si>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</si>
  <si>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</si>
  <si>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</si>
  <si>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</si>
  <si>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</si>
  <si>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</si>
  <si>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</si>
  <si>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</si>
  <si>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</si>
  <si>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</si>
  <si>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</si>
  <si>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</si>
  <si>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</si>
  <si>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</si>
  <si>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</si>
  <si>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</si>
  <si>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</si>
  <si>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</si>
  <si>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</si>
  <si>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</si>
  <si>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</si>
  <si>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</si>
  <si>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</si>
  <si>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</si>
  <si>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</si>
  <si>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</si>
  <si>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</si>
  <si>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</si>
  <si>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</si>
  <si>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</si>
  <si>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</si>
  <si>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</si>
  <si>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</si>
  <si>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</si>
  <si>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</si>
  <si>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</si>
  <si>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</si>
  <si>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</si>
  <si>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</si>
  <si>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</si>
  <si>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</si>
  <si>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</si>
  <si>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</si>
  <si>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</si>
  <si>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</si>
  <si>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</si>
  <si>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</si>
  <si>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</si>
  <si>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</si>
  <si>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</si>
  <si>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</si>
  <si>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</si>
  <si>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</si>
  <si>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</si>
  <si>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</si>
  <si>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30 May 2025</t>
  </si>
  <si>
    <t>30.05.2025</t>
  </si>
  <si>
    <t>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</si>
</sst>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1859986</v>
      </c>
      <c r="C11" s="54">
        <v>1504181</v>
      </c>
      <c r="D11" s="73">
        <f>IFERROR(((B11/C11)-1)*100,IF(B11+C11&lt;&gt;0,100,0))</f>
        <v>23.654400633966265</v>
      </c>
      <c r="E11" s="54">
        <v>39067165</v>
      </c>
      <c r="F11" s="54">
        <v>35457936</v>
      </c>
      <c r="G11" s="73">
        <f>IFERROR(((E11/F11)-1)*100,IF(E11+F11&lt;&gt;0,100,0))</f>
        <v>10.178903250318916</v>
      </c>
    </row>
    <row r="12" spans="1:7" s="15" customFormat="1" ht="12" x14ac:dyDescent="0.2">
      <c r="A12" s="51" t="s">
        <v>9</v>
      </c>
      <c r="B12" s="54">
        <v>1647712.1880000001</v>
      </c>
      <c r="C12" s="54">
        <v>1499437.436</v>
      </c>
      <c r="D12" s="73">
        <f>IFERROR(((B12/C12)-1)*100,IF(B12+C12&lt;&gt;0,100,0))</f>
        <v>9.888692148139766</v>
      </c>
      <c r="E12" s="54">
        <v>33600053.717</v>
      </c>
      <c r="F12" s="54">
        <v>29149829.977000002</v>
      </c>
      <c r="G12" s="73">
        <f>IFERROR(((E12/F12)-1)*100,IF(E12+F12&lt;&gt;0,100,0))</f>
        <v>15.266722802538958</v>
      </c>
    </row>
    <row r="13" spans="1:7" s="15" customFormat="1" ht="12" x14ac:dyDescent="0.2">
      <c r="A13" s="51" t="s">
        <v>10</v>
      </c>
      <c r="B13" s="54">
        <v>129501585.820052</v>
      </c>
      <c r="C13" s="54">
        <v>101316820.19820701</v>
      </c>
      <c r="D13" s="73">
        <f>IFERROR(((B13/C13)-1)*100,IF(B13+C13&lt;&gt;0,100,0))</f>
        <v>27.818446696912602</v>
      </c>
      <c r="E13" s="54">
        <v>2656131458.4107499</v>
      </c>
      <c r="F13" s="54">
        <v>2032511812.3455701</v>
      </c>
      <c r="G13" s="73">
        <f>IFERROR(((E13/F13)-1)*100,IF(E13+F13&lt;&gt;0,100,0))</f>
        <v>30.682215093525421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517</v>
      </c>
      <c r="C16" s="54">
        <v>344</v>
      </c>
      <c r="D16" s="73">
        <f>IFERROR(((B16/C16)-1)*100,IF(B16+C16&lt;&gt;0,100,0))</f>
        <v>50.290697674418603</v>
      </c>
      <c r="E16" s="54">
        <v>9419</v>
      </c>
      <c r="F16" s="54">
        <v>9281</v>
      </c>
      <c r="G16" s="73">
        <f>IFERROR(((E16/F16)-1)*100,IF(E16+F16&lt;&gt;0,100,0))</f>
        <v>1.4869087382825219</v>
      </c>
    </row>
    <row r="17" spans="1:7" s="15" customFormat="1" ht="12" x14ac:dyDescent="0.2">
      <c r="A17" s="51" t="s">
        <v>9</v>
      </c>
      <c r="B17" s="54">
        <v>241557.97099999999</v>
      </c>
      <c r="C17" s="54">
        <v>206058.40900000001</v>
      </c>
      <c r="D17" s="73">
        <f>IFERROR(((B17/C17)-1)*100,IF(B17+C17&lt;&gt;0,100,0))</f>
        <v>17.227912305194959</v>
      </c>
      <c r="E17" s="54">
        <v>4019296.0210000002</v>
      </c>
      <c r="F17" s="54">
        <v>4348799.3109999998</v>
      </c>
      <c r="G17" s="73">
        <f>IFERROR(((E17/F17)-1)*100,IF(E17+F17&lt;&gt;0,100,0))</f>
        <v>-7.5768796496665791</v>
      </c>
    </row>
    <row r="18" spans="1:7" s="15" customFormat="1" ht="12" x14ac:dyDescent="0.2">
      <c r="A18" s="51" t="s">
        <v>10</v>
      </c>
      <c r="B18" s="54">
        <v>14197744.428526999</v>
      </c>
      <c r="C18" s="54">
        <v>8395914.2581878807</v>
      </c>
      <c r="D18" s="73">
        <f>IFERROR(((B18/C18)-1)*100,IF(B18+C18&lt;&gt;0,100,0))</f>
        <v>69.103018348252505</v>
      </c>
      <c r="E18" s="54">
        <v>294094962.918199</v>
      </c>
      <c r="F18" s="54">
        <v>223884496.035532</v>
      </c>
      <c r="G18" s="73">
        <f>IFERROR(((E18/F18)-1)*100,IF(E18+F18&lt;&gt;0,100,0))</f>
        <v>31.360129051331963</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21711400.678169999</v>
      </c>
      <c r="C24" s="53">
        <v>15916602.983999999</v>
      </c>
      <c r="D24" s="52">
        <f>B24-C24</f>
        <v>5794797.69417</v>
      </c>
      <c r="E24" s="54">
        <v>345108858.91136998</v>
      </c>
      <c r="F24" s="54">
        <v>297819775.00063002</v>
      </c>
      <c r="G24" s="52">
        <f>E24-F24</f>
        <v>47289083.910739958</v>
      </c>
    </row>
    <row r="25" spans="1:7" s="15" customFormat="1" ht="12" x14ac:dyDescent="0.2">
      <c r="A25" s="55" t="s">
        <v>15</v>
      </c>
      <c r="B25" s="53">
        <v>30807584.234209999</v>
      </c>
      <c r="C25" s="53">
        <v>34341695.38459</v>
      </c>
      <c r="D25" s="52">
        <f>B25-C25</f>
        <v>-3534111.1503800005</v>
      </c>
      <c r="E25" s="54">
        <v>456562792.82726002</v>
      </c>
      <c r="F25" s="54">
        <v>373370855.10053003</v>
      </c>
      <c r="G25" s="52">
        <f>E25-F25</f>
        <v>83191937.726729989</v>
      </c>
    </row>
    <row r="26" spans="1:7" s="25" customFormat="1" ht="12" x14ac:dyDescent="0.2">
      <c r="A26" s="56" t="s">
        <v>16</v>
      </c>
      <c r="B26" s="57">
        <f>B24-B25</f>
        <v>-9096183.5560400002</v>
      </c>
      <c r="C26" s="57">
        <f>C24-C25</f>
        <v>-18425092.400590003</v>
      </c>
      <c r="D26" s="57"/>
      <c r="E26" s="57">
        <f>E24-E25</f>
        <v>-111453933.91589004</v>
      </c>
      <c r="F26" s="57">
        <f>F24-F25</f>
        <v>-75551080.099900007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94330.837544880007</v>
      </c>
      <c r="C33" s="104">
        <v>76704.259696330002</v>
      </c>
      <c r="D33" s="73">
        <f t="shared" ref="D33:D42" si="0">IFERROR(((B33/C33)-1)*100,IF(B33+C33&lt;&gt;0,100,0))</f>
        <v>22.979920435101175</v>
      </c>
      <c r="E33" s="51"/>
      <c r="F33" s="104">
        <v>95055.97</v>
      </c>
      <c r="G33" s="104">
        <v>93079.46</v>
      </c>
    </row>
    <row r="34" spans="1:7" s="15" customFormat="1" ht="12" x14ac:dyDescent="0.2">
      <c r="A34" s="51" t="s">
        <v>23</v>
      </c>
      <c r="B34" s="104">
        <v>95160.536998199997</v>
      </c>
      <c r="C34" s="104">
        <v>78456.923314359999</v>
      </c>
      <c r="D34" s="73">
        <f t="shared" si="0"/>
        <v>21.290171699586292</v>
      </c>
      <c r="E34" s="51"/>
      <c r="F34" s="104">
        <v>95645.91</v>
      </c>
      <c r="G34" s="104">
        <v>93829.36</v>
      </c>
    </row>
    <row r="35" spans="1:7" s="15" customFormat="1" ht="12" x14ac:dyDescent="0.2">
      <c r="A35" s="51" t="s">
        <v>24</v>
      </c>
      <c r="B35" s="104">
        <v>91531.566036999997</v>
      </c>
      <c r="C35" s="104">
        <v>73277.184043410001</v>
      </c>
      <c r="D35" s="73">
        <f t="shared" si="0"/>
        <v>24.911413056997311</v>
      </c>
      <c r="E35" s="51"/>
      <c r="F35" s="104">
        <v>91608.72</v>
      </c>
      <c r="G35" s="104">
        <v>89665.71</v>
      </c>
    </row>
    <row r="36" spans="1:7" s="15" customFormat="1" ht="12" x14ac:dyDescent="0.2">
      <c r="A36" s="51" t="s">
        <v>25</v>
      </c>
      <c r="B36" s="104">
        <v>86553.424428719998</v>
      </c>
      <c r="C36" s="104">
        <v>70455.353124899993</v>
      </c>
      <c r="D36" s="73">
        <f t="shared" si="0"/>
        <v>22.848613469131429</v>
      </c>
      <c r="E36" s="51"/>
      <c r="F36" s="104">
        <v>87353.83</v>
      </c>
      <c r="G36" s="104">
        <v>85324.41</v>
      </c>
    </row>
    <row r="37" spans="1:7" s="15" customFormat="1" ht="12" x14ac:dyDescent="0.2">
      <c r="A37" s="51" t="s">
        <v>79</v>
      </c>
      <c r="B37" s="104">
        <v>71785.9294792</v>
      </c>
      <c r="C37" s="104">
        <v>61313.9642399</v>
      </c>
      <c r="D37" s="73">
        <f t="shared" si="0"/>
        <v>17.079250003028477</v>
      </c>
      <c r="E37" s="51"/>
      <c r="F37" s="104">
        <v>73954.27</v>
      </c>
      <c r="G37" s="104">
        <v>70358.59</v>
      </c>
    </row>
    <row r="38" spans="1:7" s="15" customFormat="1" ht="12" x14ac:dyDescent="0.2">
      <c r="A38" s="51" t="s">
        <v>26</v>
      </c>
      <c r="B38" s="104">
        <v>134173.22151052</v>
      </c>
      <c r="C38" s="104">
        <v>106760.27310989</v>
      </c>
      <c r="D38" s="73">
        <f t="shared" si="0"/>
        <v>25.677105914119778</v>
      </c>
      <c r="E38" s="51"/>
      <c r="F38" s="104">
        <v>134892.01</v>
      </c>
      <c r="G38" s="104">
        <v>131969.66</v>
      </c>
    </row>
    <row r="39" spans="1:7" s="15" customFormat="1" ht="12" x14ac:dyDescent="0.2">
      <c r="A39" s="51" t="s">
        <v>27</v>
      </c>
      <c r="B39" s="104">
        <v>21078.37789489</v>
      </c>
      <c r="C39" s="104">
        <v>16478.864067070001</v>
      </c>
      <c r="D39" s="73">
        <f t="shared" si="0"/>
        <v>27.911595174883974</v>
      </c>
      <c r="E39" s="51"/>
      <c r="F39" s="104">
        <v>21404.32</v>
      </c>
      <c r="G39" s="104">
        <v>20549.900000000001</v>
      </c>
    </row>
    <row r="40" spans="1:7" s="15" customFormat="1" ht="12" x14ac:dyDescent="0.2">
      <c r="A40" s="51" t="s">
        <v>28</v>
      </c>
      <c r="B40" s="104">
        <v>131173.94519972999</v>
      </c>
      <c r="C40" s="104">
        <v>103748.29107675</v>
      </c>
      <c r="D40" s="73">
        <f t="shared" si="0"/>
        <v>26.434800841867624</v>
      </c>
      <c r="E40" s="51"/>
      <c r="F40" s="104">
        <v>132181.4</v>
      </c>
      <c r="G40" s="104">
        <v>128729.64</v>
      </c>
    </row>
    <row r="41" spans="1:7" s="15" customFormat="1" ht="12" x14ac:dyDescent="0.2">
      <c r="A41" s="51" t="s">
        <v>29</v>
      </c>
      <c r="B41" s="59"/>
      <c r="C41" s="59"/>
      <c r="D41" s="73">
        <f t="shared" si="0"/>
        <v>0</v>
      </c>
      <c r="E41" s="51"/>
      <c r="F41" s="59"/>
      <c r="G41" s="59"/>
    </row>
    <row r="42" spans="1:7" s="15" customFormat="1" ht="12" x14ac:dyDescent="0.2">
      <c r="A42" s="51" t="s">
        <v>78</v>
      </c>
      <c r="B42" s="104">
        <v>592.88070531999995</v>
      </c>
      <c r="C42" s="104">
        <v>670.66810494000003</v>
      </c>
      <c r="D42" s="73">
        <f t="shared" si="0"/>
        <v>-11.598493956553845</v>
      </c>
      <c r="E42" s="51"/>
      <c r="F42" s="104">
        <v>610.55999999999995</v>
      </c>
      <c r="G42" s="104">
        <v>579.32000000000005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21234.232100446901</v>
      </c>
      <c r="D48" s="59"/>
      <c r="E48" s="105">
        <v>19096.855477398301</v>
      </c>
      <c r="F48" s="59"/>
      <c r="G48" s="73">
        <f>IFERROR(((C48/E48)-1)*100,IF(C48+E48&lt;&gt;0,100,0))</f>
        <v>11.19229616403732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3077</v>
      </c>
      <c r="D54" s="62"/>
      <c r="E54" s="106">
        <v>525571</v>
      </c>
      <c r="F54" s="106">
        <v>69584645.444999993</v>
      </c>
      <c r="G54" s="106">
        <v>11441239.002590001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6237</v>
      </c>
      <c r="C68" s="53">
        <v>4020</v>
      </c>
      <c r="D68" s="73">
        <f>IFERROR(((B68/C68)-1)*100,IF(B68+C68&lt;&gt;0,100,0))</f>
        <v>55.149253731343272</v>
      </c>
      <c r="E68" s="53">
        <v>124688</v>
      </c>
      <c r="F68" s="53">
        <v>125304</v>
      </c>
      <c r="G68" s="73">
        <f>IFERROR(((E68/F68)-1)*100,IF(E68+F68&lt;&gt;0,100,0))</f>
        <v>-0.49160441805529143</v>
      </c>
    </row>
    <row r="69" spans="1:7" s="15" customFormat="1" ht="12" x14ac:dyDescent="0.2">
      <c r="A69" s="66" t="s">
        <v>54</v>
      </c>
      <c r="B69" s="54">
        <v>257091957.67300001</v>
      </c>
      <c r="C69" s="53">
        <v>169555872.28</v>
      </c>
      <c r="D69" s="73">
        <f>IFERROR(((B69/C69)-1)*100,IF(B69+C69&lt;&gt;0,100,0))</f>
        <v>51.626690491996222</v>
      </c>
      <c r="E69" s="53">
        <v>5705317384.9200001</v>
      </c>
      <c r="F69" s="53">
        <v>4942511050.217</v>
      </c>
      <c r="G69" s="73">
        <f>IFERROR(((E69/F69)-1)*100,IF(E69+F69&lt;&gt;0,100,0))</f>
        <v>15.433578740699216</v>
      </c>
    </row>
    <row r="70" spans="1:7" s="15" customFormat="1" ht="12" x14ac:dyDescent="0.2">
      <c r="A70" s="66" t="s">
        <v>55</v>
      </c>
      <c r="B70" s="54">
        <v>246809017.42379001</v>
      </c>
      <c r="C70" s="53">
        <v>148074064.29764</v>
      </c>
      <c r="D70" s="73">
        <f>IFERROR(((B70/C70)-1)*100,IF(B70+C70&lt;&gt;0,100,0))</f>
        <v>66.679437479128921</v>
      </c>
      <c r="E70" s="53">
        <v>5246800051.8473396</v>
      </c>
      <c r="F70" s="53">
        <v>4393487097.7666502</v>
      </c>
      <c r="G70" s="73">
        <f>IFERROR(((E70/F70)-1)*100,IF(E70+F70&lt;&gt;0,100,0))</f>
        <v>19.422225104847946</v>
      </c>
    </row>
    <row r="71" spans="1:7" s="15" customFormat="1" ht="12" x14ac:dyDescent="0.2">
      <c r="A71" s="66" t="s">
        <v>93</v>
      </c>
      <c r="B71" s="73">
        <f>IFERROR(B69/B68/1000,)</f>
        <v>41.220451767356096</v>
      </c>
      <c r="C71" s="73">
        <f>IFERROR(C69/C68/1000,)</f>
        <v>42.178077681592043</v>
      </c>
      <c r="D71" s="73">
        <f>IFERROR(((B71/C71)-1)*100,IF(B71+C71&lt;&gt;0,100,0))</f>
        <v>-2.270435180723962</v>
      </c>
      <c r="E71" s="73">
        <f>IFERROR(E69/E68/1000,)</f>
        <v>45.756747922173744</v>
      </c>
      <c r="F71" s="73">
        <f>IFERROR(F69/F68/1000,)</f>
        <v>39.444160204119584</v>
      </c>
      <c r="G71" s="73">
        <f>IFERROR(((E71/F71)-1)*100,IF(E71+F71&lt;&gt;0,100,0))</f>
        <v>16.00385883585087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2424</v>
      </c>
      <c r="C74" s="53">
        <v>2066</v>
      </c>
      <c r="D74" s="73">
        <f>IFERROR(((B74/C74)-1)*100,IF(B74+C74&lt;&gt;0,100,0))</f>
        <v>17.328170377541152</v>
      </c>
      <c r="E74" s="53">
        <v>53399</v>
      </c>
      <c r="F74" s="53">
        <v>55629</v>
      </c>
      <c r="G74" s="73">
        <f>IFERROR(((E74/F74)-1)*100,IF(E74+F74&lt;&gt;0,100,0))</f>
        <v>-4.0087004979417191</v>
      </c>
    </row>
    <row r="75" spans="1:7" s="15" customFormat="1" ht="12" x14ac:dyDescent="0.2">
      <c r="A75" s="66" t="s">
        <v>54</v>
      </c>
      <c r="B75" s="54">
        <v>772226604.88399994</v>
      </c>
      <c r="C75" s="53">
        <v>468840335.796</v>
      </c>
      <c r="D75" s="73">
        <f>IFERROR(((B75/C75)-1)*100,IF(B75+C75&lt;&gt;0,100,0))</f>
        <v>64.709933408973626</v>
      </c>
      <c r="E75" s="53">
        <v>15176966765.084999</v>
      </c>
      <c r="F75" s="53">
        <v>13564998407.358</v>
      </c>
      <c r="G75" s="73">
        <f>IFERROR(((E75/F75)-1)*100,IF(E75+F75&lt;&gt;0,100,0))</f>
        <v>11.883291905531124</v>
      </c>
    </row>
    <row r="76" spans="1:7" s="15" customFormat="1" ht="12" x14ac:dyDescent="0.2">
      <c r="A76" s="66" t="s">
        <v>55</v>
      </c>
      <c r="B76" s="54">
        <v>725924854.00329995</v>
      </c>
      <c r="C76" s="53">
        <v>414774853.15956998</v>
      </c>
      <c r="D76" s="73">
        <f>IFERROR(((B76/C76)-1)*100,IF(B76+C76&lt;&gt;0,100,0))</f>
        <v>75.016602012761368</v>
      </c>
      <c r="E76" s="53">
        <v>14113239398.469999</v>
      </c>
      <c r="F76" s="53">
        <v>11923163731.106501</v>
      </c>
      <c r="G76" s="73">
        <f>IFERROR(((E76/F76)-1)*100,IF(E76+F76&lt;&gt;0,100,0))</f>
        <v>18.368242831806292</v>
      </c>
    </row>
    <row r="77" spans="1:7" s="15" customFormat="1" ht="12" x14ac:dyDescent="0.2">
      <c r="A77" s="66" t="s">
        <v>93</v>
      </c>
      <c r="B77" s="73">
        <f>IFERROR(B75/B74/1000,)</f>
        <v>318.57533204785477</v>
      </c>
      <c r="C77" s="73">
        <f>IFERROR(C75/C74/1000,)</f>
        <v>226.9314306853824</v>
      </c>
      <c r="D77" s="73">
        <f>IFERROR(((B77/C77)-1)*100,IF(B77+C77&lt;&gt;0,100,0))</f>
        <v>40.3839613956021</v>
      </c>
      <c r="E77" s="73">
        <f>IFERROR(E75/E74/1000,)</f>
        <v>284.21818320726976</v>
      </c>
      <c r="F77" s="73">
        <f>IFERROR(F75/F74/1000,)</f>
        <v>243.84760479889985</v>
      </c>
      <c r="G77" s="73">
        <f>IFERROR(((E77/F77)-1)*100,IF(E77+F77&lt;&gt;0,100,0))</f>
        <v>16.555659196104621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177</v>
      </c>
      <c r="C80" s="53">
        <v>78</v>
      </c>
      <c r="D80" s="73">
        <f>IFERROR(((B80/C80)-1)*100,IF(B80+C80&lt;&gt;0,100,0))</f>
        <v>126.92307692307692</v>
      </c>
      <c r="E80" s="53">
        <v>6405</v>
      </c>
      <c r="F80" s="53">
        <v>4624</v>
      </c>
      <c r="G80" s="73">
        <f>IFERROR(((E80/F80)-1)*100,IF(E80+F80&lt;&gt;0,100,0))</f>
        <v>38.516435986159166</v>
      </c>
    </row>
    <row r="81" spans="1:7" s="15" customFormat="1" ht="12" x14ac:dyDescent="0.2">
      <c r="A81" s="66" t="s">
        <v>54</v>
      </c>
      <c r="B81" s="54">
        <v>14906289.408</v>
      </c>
      <c r="C81" s="53">
        <v>9155067.9289999995</v>
      </c>
      <c r="D81" s="73">
        <f>IFERROR(((B81/C81)-1)*100,IF(B81+C81&lt;&gt;0,100,0))</f>
        <v>62.820085264273963</v>
      </c>
      <c r="E81" s="53">
        <v>467725981.34799999</v>
      </c>
      <c r="F81" s="53">
        <v>482340495.74299997</v>
      </c>
      <c r="G81" s="73">
        <f>IFERROR(((E81/F81)-1)*100,IF(E81+F81&lt;&gt;0,100,0))</f>
        <v>-3.0299165265996852</v>
      </c>
    </row>
    <row r="82" spans="1:7" s="15" customFormat="1" ht="12" x14ac:dyDescent="0.2">
      <c r="A82" s="66" t="s">
        <v>55</v>
      </c>
      <c r="B82" s="54">
        <v>3456733.8493999001</v>
      </c>
      <c r="C82" s="53">
        <v>-1538862.88169006</v>
      </c>
      <c r="D82" s="73">
        <f>IFERROR(((B82/C82)-1)*100,IF(B82+C82&lt;&gt;0,100,0))</f>
        <v>-324.62910052151841</v>
      </c>
      <c r="E82" s="53">
        <v>99524821.447750002</v>
      </c>
      <c r="F82" s="53">
        <v>110090036.068086</v>
      </c>
      <c r="G82" s="73">
        <f>IFERROR(((E82/F82)-1)*100,IF(E82+F82&lt;&gt;0,100,0))</f>
        <v>-9.5968854200409801</v>
      </c>
    </row>
    <row r="83" spans="1:7" x14ac:dyDescent="0.2">
      <c r="A83" s="66" t="s">
        <v>93</v>
      </c>
      <c r="B83" s="73">
        <f>IFERROR(B81/B80/1000,)</f>
        <v>84.216324338983043</v>
      </c>
      <c r="C83" s="73">
        <f>IFERROR(C81/C80/1000,)</f>
        <v>117.37266575641026</v>
      </c>
      <c r="D83" s="73">
        <f>IFERROR(((B83/C83)-1)*100,IF(B83+C83&lt;&gt;0,100,0))</f>
        <v>-28.248775985235209</v>
      </c>
      <c r="E83" s="73">
        <f>IFERROR(E81/E80/1000,)</f>
        <v>73.025133699921938</v>
      </c>
      <c r="F83" s="73">
        <f>IFERROR(F81/F80/1000,)</f>
        <v>104.31239094788062</v>
      </c>
      <c r="G83" s="73">
        <f>IFERROR(((E83/F83)-1)*100,IF(E83+F83&lt;&gt;0,100,0))</f>
        <v>-29.993807028727069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8838</v>
      </c>
      <c r="C86" s="51">
        <f>C68+C74+C80</f>
        <v>6164</v>
      </c>
      <c r="D86" s="73">
        <f>IFERROR(((B86/C86)-1)*100,IF(B86+C86&lt;&gt;0,100,0))</f>
        <v>43.380921479558722</v>
      </c>
      <c r="E86" s="51">
        <f>E68+E74+E80</f>
        <v>184492</v>
      </c>
      <c r="F86" s="51">
        <f>F68+F74+F80</f>
        <v>185557</v>
      </c>
      <c r="G86" s="73">
        <f>IFERROR(((E86/F86)-1)*100,IF(E86+F86&lt;&gt;0,100,0))</f>
        <v>-0.57394762795259791</v>
      </c>
    </row>
    <row r="87" spans="1:7" s="15" customFormat="1" ht="12" x14ac:dyDescent="0.2">
      <c r="A87" s="66" t="s">
        <v>54</v>
      </c>
      <c r="B87" s="51">
        <f t="shared" ref="B87:C87" si="1">B69+B75+B81</f>
        <v>1044224851.9649999</v>
      </c>
      <c r="C87" s="51">
        <f t="shared" si="1"/>
        <v>647551276.005</v>
      </c>
      <c r="D87" s="73">
        <f>IFERROR(((B87/C87)-1)*100,IF(B87+C87&lt;&gt;0,100,0))</f>
        <v>61.257477308551714</v>
      </c>
      <c r="E87" s="51">
        <f t="shared" ref="E87:F87" si="2">E69+E75+E81</f>
        <v>21350010131.352997</v>
      </c>
      <c r="F87" s="51">
        <f t="shared" si="2"/>
        <v>18989849953.318001</v>
      </c>
      <c r="G87" s="73">
        <f>IFERROR(((E87/F87)-1)*100,IF(E87+F87&lt;&gt;0,100,0))</f>
        <v>12.428535158713117</v>
      </c>
    </row>
    <row r="88" spans="1:7" s="15" customFormat="1" ht="12" x14ac:dyDescent="0.2">
      <c r="A88" s="66" t="s">
        <v>55</v>
      </c>
      <c r="B88" s="51">
        <f t="shared" ref="B88:C88" si="3">B70+B76+B82</f>
        <v>976190605.27648985</v>
      </c>
      <c r="C88" s="51">
        <f t="shared" si="3"/>
        <v>561310054.57551992</v>
      </c>
      <c r="D88" s="73">
        <f>IFERROR(((B88/C88)-1)*100,IF(B88+C88&lt;&gt;0,100,0))</f>
        <v>73.912902026085291</v>
      </c>
      <c r="E88" s="51">
        <f t="shared" ref="E88:F88" si="4">E70+E76+E82</f>
        <v>19459564271.765087</v>
      </c>
      <c r="F88" s="51">
        <f t="shared" si="4"/>
        <v>16426740864.941236</v>
      </c>
      <c r="G88" s="73">
        <f>IFERROR(((E88/F88)-1)*100,IF(E88+F88&lt;&gt;0,100,0))</f>
        <v>18.462721435489684</v>
      </c>
    </row>
    <row r="89" spans="1:7" x14ac:dyDescent="0.2">
      <c r="A89" s="66" t="s">
        <v>94</v>
      </c>
      <c r="B89" s="73">
        <f>IFERROR((B75/B87)*100,IF(B75+B87&lt;&gt;0,100,0))</f>
        <v>73.95213812722811</v>
      </c>
      <c r="C89" s="73">
        <f>IFERROR((C75/C87)*100,IF(C75+C87&lt;&gt;0,100,0))</f>
        <v>72.402040296864442</v>
      </c>
      <c r="D89" s="73">
        <f>IFERROR(((B89/C89)-1)*100,IF(B89+C89&lt;&gt;0,100,0))</f>
        <v>2.140958768576029</v>
      </c>
      <c r="E89" s="73">
        <f>IFERROR((E75/E87)*100,IF(E75+E87&lt;&gt;0,100,0))</f>
        <v>71.086461653698535</v>
      </c>
      <c r="F89" s="73">
        <f>IFERROR((F75/F87)*100,IF(F75+F87&lt;&gt;0,100,0))</f>
        <v>71.432888836427352</v>
      </c>
      <c r="G89" s="73">
        <f>IFERROR(((E89/F89)-1)*100,IF(E89+F89&lt;&gt;0,100,0))</f>
        <v>-0.48496874251031663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128176015.01000001</v>
      </c>
      <c r="C97" s="107">
        <v>62302551.075999998</v>
      </c>
      <c r="D97" s="52">
        <f>B97-C97</f>
        <v>65873463.934000008</v>
      </c>
      <c r="E97" s="107">
        <v>2235300969.8210001</v>
      </c>
      <c r="F97" s="107">
        <v>2213203243.5029998</v>
      </c>
      <c r="G97" s="68">
        <f>E97-F97</f>
        <v>22097726.318000317</v>
      </c>
    </row>
    <row r="98" spans="1:7" s="15" customFormat="1" ht="13.5" x14ac:dyDescent="0.2">
      <c r="A98" s="66" t="s">
        <v>88</v>
      </c>
      <c r="B98" s="53">
        <v>142835941.91299999</v>
      </c>
      <c r="C98" s="107">
        <v>55337484.810000002</v>
      </c>
      <c r="D98" s="52">
        <f>B98-C98</f>
        <v>87498457.102999985</v>
      </c>
      <c r="E98" s="107">
        <v>2209413590.842</v>
      </c>
      <c r="F98" s="107">
        <v>2177576259.5580001</v>
      </c>
      <c r="G98" s="68">
        <f>E98-F98</f>
        <v>31837331.28399992</v>
      </c>
    </row>
    <row r="99" spans="1:7" s="15" customFormat="1" ht="12" x14ac:dyDescent="0.2">
      <c r="A99" s="69" t="s">
        <v>16</v>
      </c>
      <c r="B99" s="52">
        <f>B97-B98</f>
        <v>-14659926.902999982</v>
      </c>
      <c r="C99" s="52">
        <f>C97-C98</f>
        <v>6965066.2659999952</v>
      </c>
      <c r="D99" s="70"/>
      <c r="E99" s="52">
        <f>E97-E98</f>
        <v>25887378.979000092</v>
      </c>
      <c r="F99" s="70">
        <f>F97-F98</f>
        <v>35626983.944999695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1149.0502347086799</v>
      </c>
      <c r="C111" s="108">
        <v>943.78174156313605</v>
      </c>
      <c r="D111" s="73">
        <f>IFERROR(((B111/C111)-1)*100,IF(B111+C111&lt;&gt;0,100,0))</f>
        <v>21.74957239642805</v>
      </c>
      <c r="E111" s="72"/>
      <c r="F111" s="109">
        <v>1149.0502347086799</v>
      </c>
      <c r="G111" s="109">
        <v>1129.0211237173601</v>
      </c>
    </row>
    <row r="112" spans="1:7" s="15" customFormat="1" ht="12" x14ac:dyDescent="0.2">
      <c r="A112" s="66" t="s">
        <v>50</v>
      </c>
      <c r="B112" s="109">
        <v>1131.6968788961699</v>
      </c>
      <c r="C112" s="108">
        <v>929.70835582153404</v>
      </c>
      <c r="D112" s="73">
        <f>IFERROR(((B112/C112)-1)*100,IF(B112+C112&lt;&gt;0,100,0))</f>
        <v>21.726009216745101</v>
      </c>
      <c r="E112" s="72"/>
      <c r="F112" s="109">
        <v>1131.6968788961699</v>
      </c>
      <c r="G112" s="109">
        <v>1112.51980187869</v>
      </c>
    </row>
    <row r="113" spans="1:7" s="15" customFormat="1" ht="12" x14ac:dyDescent="0.2">
      <c r="A113" s="66" t="s">
        <v>51</v>
      </c>
      <c r="B113" s="109">
        <v>1242.8860060648601</v>
      </c>
      <c r="C113" s="108">
        <v>1020.03317099377</v>
      </c>
      <c r="D113" s="73">
        <f>IFERROR(((B113/C113)-1)*100,IF(B113+C113&lt;&gt;0,100,0))</f>
        <v>21.847606666945474</v>
      </c>
      <c r="E113" s="72"/>
      <c r="F113" s="109">
        <v>1242.8860060648601</v>
      </c>
      <c r="G113" s="109">
        <v>1215.1119044342199</v>
      </c>
    </row>
    <row r="114" spans="1:7" s="25" customFormat="1" ht="12" x14ac:dyDescent="0.2">
      <c r="A114" s="69" t="s">
        <v>52</v>
      </c>
      <c r="B114" s="73"/>
      <c r="C114" s="72"/>
      <c r="D114" s="74"/>
      <c r="E114" s="72"/>
      <c r="F114" s="58"/>
      <c r="G114" s="58"/>
    </row>
    <row r="115" spans="1:7" s="15" customFormat="1" ht="12" x14ac:dyDescent="0.2">
      <c r="A115" s="66" t="s">
        <v>56</v>
      </c>
      <c r="B115" s="109">
        <v>808.92874234471503</v>
      </c>
      <c r="C115" s="108">
        <v>725.705642105327</v>
      </c>
      <c r="D115" s="73">
        <f>IFERROR(((B115/C115)-1)*100,IF(B115+C115&lt;&gt;0,100,0))</f>
        <v>11.467886621075674</v>
      </c>
      <c r="E115" s="72"/>
      <c r="F115" s="109">
        <v>808.92874234471503</v>
      </c>
      <c r="G115" s="109">
        <v>806.99794312881602</v>
      </c>
    </row>
    <row r="116" spans="1:7" s="15" customFormat="1" ht="12" x14ac:dyDescent="0.2">
      <c r="A116" s="66" t="s">
        <v>57</v>
      </c>
      <c r="B116" s="109">
        <v>1125.8372236191699</v>
      </c>
      <c r="C116" s="108">
        <v>937.61506556527604</v>
      </c>
      <c r="D116" s="73">
        <f>IFERROR(((B116/C116)-1)*100,IF(B116+C116&lt;&gt;0,100,0))</f>
        <v>20.074566308340746</v>
      </c>
      <c r="E116" s="72"/>
      <c r="F116" s="109">
        <v>1125.8372236191699</v>
      </c>
      <c r="G116" s="109">
        <v>1114.04967098527</v>
      </c>
    </row>
    <row r="117" spans="1:7" s="15" customFormat="1" ht="12" x14ac:dyDescent="0.2">
      <c r="A117" s="66" t="s">
        <v>59</v>
      </c>
      <c r="B117" s="109">
        <v>1350.80913328213</v>
      </c>
      <c r="C117" s="108">
        <v>1082.70488393694</v>
      </c>
      <c r="D117" s="73">
        <f>IFERROR(((B117/C117)-1)*100,IF(B117+C117&lt;&gt;0,100,0))</f>
        <v>24.762449428537469</v>
      </c>
      <c r="E117" s="72"/>
      <c r="F117" s="109">
        <v>1350.80913328213</v>
      </c>
      <c r="G117" s="109">
        <v>1320.61444491412</v>
      </c>
    </row>
    <row r="118" spans="1:7" s="15" customFormat="1" ht="12" x14ac:dyDescent="0.2">
      <c r="A118" s="66" t="s">
        <v>58</v>
      </c>
      <c r="B118" s="109">
        <v>1228.6566121052199</v>
      </c>
      <c r="C118" s="108">
        <v>987.11117983920406</v>
      </c>
      <c r="D118" s="73">
        <f>IFERROR(((B118/C118)-1)*100,IF(B118+C118&lt;&gt;0,100,0))</f>
        <v>24.469931776617358</v>
      </c>
      <c r="E118" s="72"/>
      <c r="F118" s="109">
        <v>1228.6566121052199</v>
      </c>
      <c r="G118" s="109">
        <v>1197.79151104217</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130</v>
      </c>
      <c r="C127" s="53">
        <v>107</v>
      </c>
      <c r="D127" s="73">
        <f>IFERROR(((B127/C127)-1)*100,IF(B127+C127&lt;&gt;0,100,0))</f>
        <v>21.495327102803728</v>
      </c>
      <c r="E127" s="53">
        <v>5921</v>
      </c>
      <c r="F127" s="53">
        <v>7389</v>
      </c>
      <c r="G127" s="73">
        <f>IFERROR(((E127/F127)-1)*100,IF(E127+F127&lt;&gt;0,100,0))</f>
        <v>-19.867370415482476</v>
      </c>
    </row>
    <row r="128" spans="1:7" s="15" customFormat="1" ht="12" x14ac:dyDescent="0.2">
      <c r="A128" s="66" t="s">
        <v>74</v>
      </c>
      <c r="B128" s="54">
        <v>5</v>
      </c>
      <c r="C128" s="53">
        <v>1</v>
      </c>
      <c r="D128" s="73">
        <f>IFERROR(((B128/C128)-1)*100,IF(B128+C128&lt;&gt;0,100,0))</f>
        <v>400</v>
      </c>
      <c r="E128" s="53">
        <v>193</v>
      </c>
      <c r="F128" s="53">
        <v>163</v>
      </c>
      <c r="G128" s="73">
        <f>IFERROR(((E128/F128)-1)*100,IF(E128+F128&lt;&gt;0,100,0))</f>
        <v>18.404907975460127</v>
      </c>
    </row>
    <row r="129" spans="1:7" s="25" customFormat="1" ht="12" x14ac:dyDescent="0.2">
      <c r="A129" s="69" t="s">
        <v>34</v>
      </c>
      <c r="B129" s="70">
        <f>SUM(B126:B128)</f>
        <v>135</v>
      </c>
      <c r="C129" s="70">
        <f>SUM(C126:C128)</f>
        <v>108</v>
      </c>
      <c r="D129" s="73">
        <f>IFERROR(((B129/C129)-1)*100,IF(B129+C129&lt;&gt;0,100,0))</f>
        <v>25</v>
      </c>
      <c r="E129" s="70">
        <f>SUM(E126:E128)</f>
        <v>6114</v>
      </c>
      <c r="F129" s="70">
        <f>SUM(F126:F128)</f>
        <v>7552</v>
      </c>
      <c r="G129" s="73">
        <f>IFERROR(((E129/F129)-1)*100,IF(E129+F129&lt;&gt;0,100,0))</f>
        <v>-19.041313559322038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9</v>
      </c>
      <c r="C132" s="53">
        <v>0</v>
      </c>
      <c r="D132" s="73">
        <f>IFERROR(((B132/C132)-1)*100,IF(B132+C132&lt;&gt;0,100,0))</f>
        <v>100</v>
      </c>
      <c r="E132" s="53">
        <v>607</v>
      </c>
      <c r="F132" s="53">
        <v>650</v>
      </c>
      <c r="G132" s="73">
        <f>IFERROR(((E132/F132)-1)*100,IF(E132+F132&lt;&gt;0,100,0))</f>
        <v>-6.6153846153846114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9</v>
      </c>
      <c r="C134" s="70">
        <f>SUM(C132:C133)</f>
        <v>0</v>
      </c>
      <c r="D134" s="73">
        <f>IFERROR(((B134/C134)-1)*100,IF(B134+C134&lt;&gt;0,100,0))</f>
        <v>100</v>
      </c>
      <c r="E134" s="70">
        <f>SUM(E132:E133)</f>
        <v>607</v>
      </c>
      <c r="F134" s="70">
        <f>SUM(F132:F133)</f>
        <v>650</v>
      </c>
      <c r="G134" s="73">
        <f>IFERROR(((E134/F134)-1)*100,IF(E134+F134&lt;&gt;0,100,0))</f>
        <v>-6.6153846153846114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55795</v>
      </c>
      <c r="C138" s="53">
        <v>31290</v>
      </c>
      <c r="D138" s="73">
        <f>IFERROR(((B138/C138)-1)*100,IF(B138+C138&lt;&gt;0,100,0))</f>
        <v>78.315755832534364</v>
      </c>
      <c r="E138" s="53">
        <v>7698198</v>
      </c>
      <c r="F138" s="53">
        <v>7396978</v>
      </c>
      <c r="G138" s="73">
        <f>IFERROR(((E138/F138)-1)*100,IF(E138+F138&lt;&gt;0,100,0))</f>
        <v>4.0722035404187951</v>
      </c>
    </row>
    <row r="139" spans="1:7" s="15" customFormat="1" ht="12" x14ac:dyDescent="0.2">
      <c r="A139" s="66" t="s">
        <v>74</v>
      </c>
      <c r="B139" s="54">
        <v>21</v>
      </c>
      <c r="C139" s="53">
        <v>35</v>
      </c>
      <c r="D139" s="73">
        <f>IFERROR(((B139/C139)-1)*100,IF(B139+C139&lt;&gt;0,100,0))</f>
        <v>-40</v>
      </c>
      <c r="E139" s="53">
        <v>7620</v>
      </c>
      <c r="F139" s="53">
        <v>6398</v>
      </c>
      <c r="G139" s="73">
        <f>IFERROR(((E139/F139)-1)*100,IF(E139+F139&lt;&gt;0,100,0))</f>
        <v>19.099718662081912</v>
      </c>
    </row>
    <row r="140" spans="1:7" s="15" customFormat="1" ht="12" x14ac:dyDescent="0.2">
      <c r="A140" s="69" t="s">
        <v>34</v>
      </c>
      <c r="B140" s="70">
        <f>SUM(B137:B139)</f>
        <v>55816</v>
      </c>
      <c r="C140" s="70">
        <f>SUM(C137:C139)</f>
        <v>31325</v>
      </c>
      <c r="D140" s="73">
        <f>IFERROR(((B140/C140)-1)*100,IF(B140+C140&lt;&gt;0,100,0))</f>
        <v>78.183559457302465</v>
      </c>
      <c r="E140" s="70">
        <f>SUM(E137:E139)</f>
        <v>7705818</v>
      </c>
      <c r="F140" s="70">
        <f>SUM(F137:F139)</f>
        <v>7403376</v>
      </c>
      <c r="G140" s="73">
        <f>IFERROR(((E140/F140)-1)*100,IF(E140+F140&lt;&gt;0,100,0))</f>
        <v>4.0851903239819132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2040</v>
      </c>
      <c r="C143" s="53">
        <v>0</v>
      </c>
      <c r="D143" s="73">
        <f>IFERROR(((B143/C143)-1)*100,)</f>
        <v>0</v>
      </c>
      <c r="E143" s="53">
        <v>258149</v>
      </c>
      <c r="F143" s="53">
        <v>488919</v>
      </c>
      <c r="G143" s="73">
        <f>IFERROR(((E143/F143)-1)*100,)</f>
        <v>-47.200047451622865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2040</v>
      </c>
      <c r="C145" s="70">
        <f>SUM(C143:C144)</f>
        <v>0</v>
      </c>
      <c r="D145" s="73">
        <f>IFERROR(((B145/C145)-1)*100,)</f>
        <v>0</v>
      </c>
      <c r="E145" s="70">
        <f>SUM(E143:E144)</f>
        <v>258149</v>
      </c>
      <c r="F145" s="70">
        <f>SUM(F143:F144)</f>
        <v>488919</v>
      </c>
      <c r="G145" s="73">
        <f>IFERROR(((E145/F145)-1)*100,)</f>
        <v>-47.200047451622865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4987129.5457199998</v>
      </c>
      <c r="C149" s="53">
        <v>2548384.5412099999</v>
      </c>
      <c r="D149" s="73">
        <f>IFERROR(((B149/C149)-1)*100,IF(B149+C149&lt;&gt;0,100,0))</f>
        <v>95.697684751770538</v>
      </c>
      <c r="E149" s="53">
        <v>701027362.99092996</v>
      </c>
      <c r="F149" s="53">
        <v>630428439.04009998</v>
      </c>
      <c r="G149" s="73">
        <f>IFERROR(((E149/F149)-1)*100,IF(E149+F149&lt;&gt;0,100,0))</f>
        <v>11.198562688308456</v>
      </c>
    </row>
    <row r="150" spans="1:7" x14ac:dyDescent="0.2">
      <c r="A150" s="66" t="s">
        <v>74</v>
      </c>
      <c r="B150" s="54">
        <v>202198.73</v>
      </c>
      <c r="C150" s="53">
        <v>337330.35</v>
      </c>
      <c r="D150" s="73">
        <f>IFERROR(((B150/C150)-1)*100,IF(B150+C150&lt;&gt;0,100,0))</f>
        <v>-40.059134910333441</v>
      </c>
      <c r="E150" s="53">
        <v>56272766.899999999</v>
      </c>
      <c r="F150" s="53">
        <v>45494177.759999998</v>
      </c>
      <c r="G150" s="73">
        <f>IFERROR(((E150/F150)-1)*100,IF(E150+F150&lt;&gt;0,100,0))</f>
        <v>23.69223859119154</v>
      </c>
    </row>
    <row r="151" spans="1:7" s="15" customFormat="1" ht="12" x14ac:dyDescent="0.2">
      <c r="A151" s="69" t="s">
        <v>34</v>
      </c>
      <c r="B151" s="70">
        <f>SUM(B148:B150)</f>
        <v>5189328.2757200003</v>
      </c>
      <c r="C151" s="70">
        <f>SUM(C148:C150)</f>
        <v>2885714.89121</v>
      </c>
      <c r="D151" s="73">
        <f>IFERROR(((B151/C151)-1)*100,IF(B151+C151&lt;&gt;0,100,0))</f>
        <v>79.828169841965206</v>
      </c>
      <c r="E151" s="70">
        <f>SUM(E148:E150)</f>
        <v>757300129.89092994</v>
      </c>
      <c r="F151" s="70">
        <f>SUM(F148:F150)</f>
        <v>675922616.80009997</v>
      </c>
      <c r="G151" s="73">
        <f>IFERROR(((E151/F151)-1)*100,IF(E151+F151&lt;&gt;0,100,0))</f>
        <v>12.039471837187676</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2160.6999999999998</v>
      </c>
      <c r="C154" s="53">
        <v>0</v>
      </c>
      <c r="D154" s="73">
        <f>IFERROR(((B154/C154)-1)*100,IF(B154+C154&lt;&gt;0,100,0))</f>
        <v>100</v>
      </c>
      <c r="E154" s="53">
        <v>352354.03522000002</v>
      </c>
      <c r="F154" s="53">
        <v>566490.19900000002</v>
      </c>
      <c r="G154" s="73">
        <f>IFERROR(((E154/F154)-1)*100,IF(E154+F154&lt;&gt;0,100,0))</f>
        <v>-37.800506373809306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2160.6999999999998</v>
      </c>
      <c r="C156" s="70">
        <f>SUM(C154:C155)</f>
        <v>0</v>
      </c>
      <c r="D156" s="73">
        <f>IFERROR(((B156/C156)-1)*100,IF(B156+C156&lt;&gt;0,100,0))</f>
        <v>100</v>
      </c>
      <c r="E156" s="70">
        <f>SUM(E154:E155)</f>
        <v>352354.03522000002</v>
      </c>
      <c r="F156" s="70">
        <f>SUM(F154:F155)</f>
        <v>566490.19900000002</v>
      </c>
      <c r="G156" s="73">
        <f>IFERROR(((E156/F156)-1)*100,IF(E156+F156&lt;&gt;0,100,0))</f>
        <v>-37.800506373809306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1306410</v>
      </c>
      <c r="C160" s="53">
        <v>1513605</v>
      </c>
      <c r="D160" s="73">
        <f>IFERROR(((B160/C160)-1)*100,IF(B160+C160&lt;&gt;0,100,0))</f>
        <v>-13.688842201234797</v>
      </c>
      <c r="E160" s="65"/>
      <c r="F160" s="65"/>
      <c r="G160" s="52"/>
    </row>
    <row r="161" spans="1:7" s="15" customFormat="1" ht="12" x14ac:dyDescent="0.2">
      <c r="A161" s="66" t="s">
        <v>74</v>
      </c>
      <c r="B161" s="54">
        <v>1460</v>
      </c>
      <c r="C161" s="53">
        <v>1471</v>
      </c>
      <c r="D161" s="73">
        <f>IFERROR(((B161/C161)-1)*100,IF(B161+C161&lt;&gt;0,100,0))</f>
        <v>-0.74779061862678686</v>
      </c>
      <c r="E161" s="65"/>
      <c r="F161" s="65"/>
      <c r="G161" s="52"/>
    </row>
    <row r="162" spans="1:7" s="25" customFormat="1" ht="12" x14ac:dyDescent="0.2">
      <c r="A162" s="69" t="s">
        <v>34</v>
      </c>
      <c r="B162" s="70">
        <f>SUM(B159:B161)</f>
        <v>1307870</v>
      </c>
      <c r="C162" s="70">
        <f>SUM(C159:C161)</f>
        <v>1515076</v>
      </c>
      <c r="D162" s="73">
        <f>IFERROR(((B162/C162)-1)*100,IF(B162+C162&lt;&gt;0,100,0))</f>
        <v>-13.676277625676869</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160834</v>
      </c>
      <c r="C165" s="53">
        <v>171343</v>
      </c>
      <c r="D165" s="73">
        <f>IFERROR(((B165/C165)-1)*100,IF(B165+C165&lt;&gt;0,100,0))</f>
        <v>-6.1333115446793869</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160834</v>
      </c>
      <c r="C167" s="70">
        <f>SUM(C165:C166)</f>
        <v>171343</v>
      </c>
      <c r="D167" s="73">
        <f>IFERROR(((B167/C167)-1)*100,IF(B167+C167&lt;&gt;0,100,0))</f>
        <v>-6.1333115446793869</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32088</v>
      </c>
      <c r="C175" s="88">
        <v>23058</v>
      </c>
      <c r="D175" s="73">
        <f>IFERROR(((B175/C175)-1)*100,IF(B175+C175&lt;&gt;0,100,0))</f>
        <v>39.162112932604742</v>
      </c>
      <c r="E175" s="88">
        <v>558058</v>
      </c>
      <c r="F175" s="88">
        <v>674520</v>
      </c>
      <c r="G175" s="73">
        <f>IFERROR(((E175/F175)-1)*100,IF(E175+F175&lt;&gt;0,100,0))</f>
        <v>-17.265907608373364</v>
      </c>
    </row>
    <row r="176" spans="1:7" x14ac:dyDescent="0.2">
      <c r="A176" s="66" t="s">
        <v>32</v>
      </c>
      <c r="B176" s="87">
        <v>117688</v>
      </c>
      <c r="C176" s="88">
        <v>105004</v>
      </c>
      <c r="D176" s="73">
        <f t="shared" ref="D176:D178" si="5">IFERROR(((B176/C176)-1)*100,IF(B176+C176&lt;&gt;0,100,0))</f>
        <v>12.079539827054209</v>
      </c>
      <c r="E176" s="88">
        <v>2404794</v>
      </c>
      <c r="F176" s="88">
        <v>3035596</v>
      </c>
      <c r="G176" s="73">
        <f>IFERROR(((E176/F176)-1)*100,IF(E176+F176&lt;&gt;0,100,0))</f>
        <v>-20.780169693200278</v>
      </c>
    </row>
    <row r="177" spans="1:7" x14ac:dyDescent="0.2">
      <c r="A177" s="66" t="s">
        <v>91</v>
      </c>
      <c r="B177" s="87">
        <v>55188276.7016</v>
      </c>
      <c r="C177" s="88">
        <v>47260624.266479999</v>
      </c>
      <c r="D177" s="73">
        <f t="shared" si="5"/>
        <v>16.774328647077887</v>
      </c>
      <c r="E177" s="88">
        <v>1086577839.2480099</v>
      </c>
      <c r="F177" s="88">
        <v>1290408134.39923</v>
      </c>
      <c r="G177" s="73">
        <f>IFERROR(((E177/F177)-1)*100,IF(E177+F177&lt;&gt;0,100,0))</f>
        <v>-15.795800546942186</v>
      </c>
    </row>
    <row r="178" spans="1:7" x14ac:dyDescent="0.2">
      <c r="A178" s="66" t="s">
        <v>92</v>
      </c>
      <c r="B178" s="87">
        <v>179526</v>
      </c>
      <c r="C178" s="88">
        <v>214946</v>
      </c>
      <c r="D178" s="73">
        <f t="shared" si="5"/>
        <v>-16.478557405115701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1204</v>
      </c>
      <c r="C181" s="88">
        <v>880</v>
      </c>
      <c r="D181" s="73">
        <f t="shared" ref="D181:D184" si="6">IFERROR(((B181/C181)-1)*100,IF(B181+C181&lt;&gt;0,100,0))</f>
        <v>36.818181818181813</v>
      </c>
      <c r="E181" s="88">
        <v>20688</v>
      </c>
      <c r="F181" s="88">
        <v>22642</v>
      </c>
      <c r="G181" s="73">
        <f t="shared" ref="G181" si="7">IFERROR(((E181/F181)-1)*100,IF(E181+F181&lt;&gt;0,100,0))</f>
        <v>-8.6299796837735148</v>
      </c>
    </row>
    <row r="182" spans="1:7" x14ac:dyDescent="0.2">
      <c r="A182" s="66" t="s">
        <v>32</v>
      </c>
      <c r="B182" s="87">
        <v>11050</v>
      </c>
      <c r="C182" s="88">
        <v>9228</v>
      </c>
      <c r="D182" s="73">
        <f t="shared" si="6"/>
        <v>19.744256610316423</v>
      </c>
      <c r="E182" s="88">
        <v>224972</v>
      </c>
      <c r="F182" s="88">
        <v>244286</v>
      </c>
      <c r="G182" s="73">
        <f t="shared" ref="G182" si="8">IFERROR(((E182/F182)-1)*100,IF(E182+F182&lt;&gt;0,100,0))</f>
        <v>-7.9063065423315315</v>
      </c>
    </row>
    <row r="183" spans="1:7" x14ac:dyDescent="0.2">
      <c r="A183" s="66" t="s">
        <v>91</v>
      </c>
      <c r="B183" s="87">
        <v>178951.861</v>
      </c>
      <c r="C183" s="88">
        <v>161874.6298</v>
      </c>
      <c r="D183" s="73">
        <f t="shared" si="6"/>
        <v>10.549665022307298</v>
      </c>
      <c r="E183" s="88">
        <v>4992716.1707800003</v>
      </c>
      <c r="F183" s="88">
        <v>5292510.3661000002</v>
      </c>
      <c r="G183" s="73">
        <f t="shared" ref="G183" si="9">IFERROR(((E183/F183)-1)*100,IF(E183+F183&lt;&gt;0,100,0))</f>
        <v>-5.6644989727420274</v>
      </c>
    </row>
    <row r="184" spans="1:7" x14ac:dyDescent="0.2">
      <c r="A184" s="66" t="s">
        <v>92</v>
      </c>
      <c r="B184" s="87">
        <v>87956</v>
      </c>
      <c r="C184" s="88">
        <v>109596</v>
      </c>
      <c r="D184" s="73">
        <f t="shared" si="6"/>
        <v>-19.74524617686777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2025-06-02T17:21:00Z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