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D23BF87E-03D8-444B-938D-029E77824D0C}" xr6:coauthVersionLast="47" xr6:coauthVersionMax="47" xr10:uidLastSave="{00000000-0000-0000-0000-000000000000}"/>
  <bookViews>
    <workbookView xWindow="-120" yWindow="-120" windowWidth="19440" windowHeight="1164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G71" i="1" s="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D77" i="1" l="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<sst xmlns="http://schemas.openxmlformats.org/spreadsheetml/2006/main" count="265" uniqueCount="100">
  <si>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</si>
  <si>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</si>
  <si>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</si>
  <si>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</si>
  <si>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</si>
  <si>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</si>
  <si>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</si>
  <si>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</si>
  <si>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</si>
  <si>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</si>
  <si>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</si>
  <si>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</si>
  <si>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</si>
  <si>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</si>
  <si>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</si>
  <si>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</si>
  <si>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</si>
  <si>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</si>
  <si>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</si>
  <si>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</si>
  <si>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</si>
  <si>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</si>
  <si>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</si>
  <si>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</si>
  <si>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</si>
  <si>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</si>
  <si>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</si>
  <si>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</si>
  <si>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</si>
  <si>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</si>
  <si>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</si>
  <si>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</si>
  <si>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</si>
  <si>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</si>
  <si>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</si>
  <si>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</si>
  <si>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</si>
  <si>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</si>
  <si>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</si>
  <si>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</si>
  <si>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</si>
  <si>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</si>
  <si>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</si>
  <si>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</si>
  <si>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</si>
  <si>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</si>
  <si>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</si>
  <si>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</si>
  <si>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</si>
  <si>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</si>
  <si>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</si>
  <si>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</si>
  <si>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</si>
  <si>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</si>
  <si>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</si>
  <si>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</si>
  <si>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</si>
  <si>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</si>
  <si>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</si>
  <si>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</si>
  <si>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</si>
  <si>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</si>
  <si>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</si>
  <si>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</si>
  <si>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</si>
  <si>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</si>
  <si>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</si>
  <si>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</si>
  <si>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</si>
  <si>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</si>
  <si>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</si>
  <si>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</si>
  <si>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</si>
  <si>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</si>
  <si>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</si>
  <si>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</si>
  <si>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</si>
  <si>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</si>
  <si>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</si>
  <si>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</si>
  <si>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</si>
  <si>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</si>
  <si>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</si>
  <si>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</si>
  <si>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</si>
  <si>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</si>
  <si>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</si>
  <si>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</si>
  <si>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</si>
  <si>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</si>
  <si>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</si>
  <si>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</si>
  <si>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</si>
  <si>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</si>
  <si>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</si>
  <si>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</si>
  <si>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</si>
  <si>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6 June 2025</t>
  </si>
  <si>
    <t>06.06.2025</t>
  </si>
  <si>
    <t>07.06.2024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</si>
</sst>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2025</v>
      </c>
      <c r="F10" s="103">
        <v>2024</v>
      </c>
      <c r="G10" s="26" t="s">
        <v>7</v>
      </c>
    </row>
    <row r="11" spans="1:7" s="15" customFormat="1" ht="12" x14ac:dyDescent="0.2">
      <c r="A11" s="51" t="s">
        <v>8</v>
      </c>
      <c r="B11" s="54">
        <v>2074653</v>
      </c>
      <c r="C11" s="54">
        <v>1963711</v>
      </c>
      <c r="D11" s="73">
        <f>IFERROR(((B11/C11)-1)*100,IF(B11+C11&lt;&gt;0,100,0))</f>
        <v>5.6496093366080746</v>
      </c>
      <c r="E11" s="54">
        <v>41141818</v>
      </c>
      <c r="F11" s="54">
        <v>37421647</v>
      </c>
      <c r="G11" s="73">
        <f>IFERROR(((E11/F11)-1)*100,IF(E11+F11&lt;&gt;0,100,0))</f>
        <v>9.941227332939139</v>
      </c>
    </row>
    <row r="12" spans="1:7" s="15" customFormat="1" ht="12" x14ac:dyDescent="0.2">
      <c r="A12" s="51" t="s">
        <v>9</v>
      </c>
      <c r="B12" s="54">
        <v>1474677.129</v>
      </c>
      <c r="C12" s="54">
        <v>1418086.4950000001</v>
      </c>
      <c r="D12" s="73">
        <f>IFERROR(((B12/C12)-1)*100,IF(B12+C12&lt;&gt;0,100,0))</f>
        <v>3.9906334486317752</v>
      </c>
      <c r="E12" s="54">
        <v>35074730.846000001</v>
      </c>
      <c r="F12" s="54">
        <v>30567916.471999999</v>
      </c>
      <c r="G12" s="73">
        <f>IFERROR(((E12/F12)-1)*100,IF(E12+F12&lt;&gt;0,100,0))</f>
        <v>14.743609948451052</v>
      </c>
    </row>
    <row r="13" spans="1:7" s="15" customFormat="1" ht="12" x14ac:dyDescent="0.2">
      <c r="A13" s="51" t="s">
        <v>10</v>
      </c>
      <c r="B13" s="54">
        <v>138009839.45044801</v>
      </c>
      <c r="C13" s="54">
        <v>97791970.349080205</v>
      </c>
      <c r="D13" s="73">
        <f>IFERROR(((B13/C13)-1)*100,IF(B13+C13&lt;&gt;0,100,0))</f>
        <v>41.125942097091681</v>
      </c>
      <c r="E13" s="54">
        <v>2794141297.8611999</v>
      </c>
      <c r="F13" s="54">
        <v>2130303782.6946499</v>
      </c>
      <c r="G13" s="73">
        <f>IFERROR(((E13/F13)-1)*100,IF(E13+F13&lt;&gt;0,100,0))</f>
        <v>31.161636221048859</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493</v>
      </c>
      <c r="C16" s="54">
        <v>390</v>
      </c>
      <c r="D16" s="73">
        <f>IFERROR(((B16/C16)-1)*100,IF(B16+C16&lt;&gt;0,100,0))</f>
        <v>26.410256410256405</v>
      </c>
      <c r="E16" s="54">
        <v>9912</v>
      </c>
      <c r="F16" s="54">
        <v>9671</v>
      </c>
      <c r="G16" s="73">
        <f>IFERROR(((E16/F16)-1)*100,IF(E16+F16&lt;&gt;0,100,0))</f>
        <v>2.4919863509461182</v>
      </c>
    </row>
    <row r="17" spans="1:7" s="15" customFormat="1" ht="12" x14ac:dyDescent="0.2">
      <c r="A17" s="51" t="s">
        <v>9</v>
      </c>
      <c r="B17" s="54">
        <v>154389.75700000001</v>
      </c>
      <c r="C17" s="54">
        <v>174262.049</v>
      </c>
      <c r="D17" s="73">
        <f>IFERROR(((B17/C17)-1)*100,IF(B17+C17&lt;&gt;0,100,0))</f>
        <v>-11.403683196678116</v>
      </c>
      <c r="E17" s="54">
        <v>4173685.7779999999</v>
      </c>
      <c r="F17" s="54">
        <v>4523061.3600000003</v>
      </c>
      <c r="G17" s="73">
        <f>IFERROR(((E17/F17)-1)*100,IF(E17+F17&lt;&gt;0,100,0))</f>
        <v>-7.7243166561861587</v>
      </c>
    </row>
    <row r="18" spans="1:7" s="15" customFormat="1" ht="12" x14ac:dyDescent="0.2">
      <c r="A18" s="51" t="s">
        <v>10</v>
      </c>
      <c r="B18" s="54">
        <v>18648516.031753201</v>
      </c>
      <c r="C18" s="54">
        <v>9092481.8305952605</v>
      </c>
      <c r="D18" s="73">
        <f>IFERROR(((B18/C18)-1)*100,IF(B18+C18&lt;&gt;0,100,0))</f>
        <v>105.09819408165187</v>
      </c>
      <c r="E18" s="54">
        <v>312743478.94995201</v>
      </c>
      <c r="F18" s="54">
        <v>232976977.86612701</v>
      </c>
      <c r="G18" s="73">
        <f>IFERROR(((E18/F18)-1)*100,IF(E18+F18&lt;&gt;0,100,0))</f>
        <v>34.23793278392526</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2025</v>
      </c>
      <c r="F23" s="103">
        <v>2024</v>
      </c>
      <c r="G23" s="26" t="s">
        <v>13</v>
      </c>
    </row>
    <row r="24" spans="1:7" s="15" customFormat="1" ht="12" x14ac:dyDescent="0.2">
      <c r="A24" s="51" t="s">
        <v>14</v>
      </c>
      <c r="B24" s="53">
        <v>30141444.212269999</v>
      </c>
      <c r="C24" s="53">
        <v>10574477.849819999</v>
      </c>
      <c r="D24" s="52">
        <f>B24-C24</f>
        <v>19566966.36245</v>
      </c>
      <c r="E24" s="54">
        <v>374914114.76635998</v>
      </c>
      <c r="F24" s="54">
        <v>308394252.85044998</v>
      </c>
      <c r="G24" s="52">
        <f>E24-F24</f>
        <v>66519861.915910006</v>
      </c>
    </row>
    <row r="25" spans="1:7" s="15" customFormat="1" ht="12" x14ac:dyDescent="0.2">
      <c r="A25" s="55" t="s">
        <v>15</v>
      </c>
      <c r="B25" s="53">
        <v>24698384.32917</v>
      </c>
      <c r="C25" s="53">
        <v>21246436.09141</v>
      </c>
      <c r="D25" s="52">
        <f>B25-C25</f>
        <v>3451948.2377599999</v>
      </c>
      <c r="E25" s="54">
        <v>480402173.57800001</v>
      </c>
      <c r="F25" s="54">
        <v>394617291.19194001</v>
      </c>
      <c r="G25" s="52">
        <f>E25-F25</f>
        <v>85784882.386059999</v>
      </c>
    </row>
    <row r="26" spans="1:7" s="25" customFormat="1" ht="12" x14ac:dyDescent="0.2">
      <c r="A26" s="56" t="s">
        <v>16</v>
      </c>
      <c r="B26" s="57">
        <f>B24-B25</f>
        <v>5443059.8830999993</v>
      </c>
      <c r="C26" s="57">
        <f>C24-C25</f>
        <v>-10671958.241590001</v>
      </c>
      <c r="D26" s="57"/>
      <c r="E26" s="57">
        <f>E24-E25</f>
        <v>-105488058.81164002</v>
      </c>
      <c r="F26" s="57">
        <f>F24-F25</f>
        <v>-86223038.34149003</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96366.081078649993</v>
      </c>
      <c r="C33" s="104">
        <v>76851.775396860001</v>
      </c>
      <c r="D33" s="73">
        <f t="shared" ref="D33:D42" si="0">IFERROR(((B33/C33)-1)*100,IF(B33+C33&lt;&gt;0,100,0))</f>
        <v>25.392133859001653</v>
      </c>
      <c r="E33" s="51"/>
      <c r="F33" s="104">
        <v>96901.34</v>
      </c>
      <c r="G33" s="104">
        <v>94256.84</v>
      </c>
    </row>
    <row r="34" spans="1:7" s="15" customFormat="1" ht="12" x14ac:dyDescent="0.2">
      <c r="A34" s="51" t="s">
        <v>23</v>
      </c>
      <c r="B34" s="104">
        <v>96801.284241610003</v>
      </c>
      <c r="C34" s="104">
        <v>77731.451682700004</v>
      </c>
      <c r="D34" s="73">
        <f t="shared" si="0"/>
        <v>24.532968503860065</v>
      </c>
      <c r="E34" s="51"/>
      <c r="F34" s="104">
        <v>97032.18</v>
      </c>
      <c r="G34" s="104">
        <v>93956.93</v>
      </c>
    </row>
    <row r="35" spans="1:7" s="15" customFormat="1" ht="12" x14ac:dyDescent="0.2">
      <c r="A35" s="51" t="s">
        <v>24</v>
      </c>
      <c r="B35" s="104">
        <v>91963.529819570002</v>
      </c>
      <c r="C35" s="104">
        <v>73732.086791199996</v>
      </c>
      <c r="D35" s="73">
        <f t="shared" si="0"/>
        <v>24.726606585812718</v>
      </c>
      <c r="E35" s="51"/>
      <c r="F35" s="104">
        <v>92530.09</v>
      </c>
      <c r="G35" s="104">
        <v>91522.01</v>
      </c>
    </row>
    <row r="36" spans="1:7" s="15" customFormat="1" ht="12" x14ac:dyDescent="0.2">
      <c r="A36" s="51" t="s">
        <v>25</v>
      </c>
      <c r="B36" s="104">
        <v>88597.085476349996</v>
      </c>
      <c r="C36" s="104">
        <v>70531.544850699996</v>
      </c>
      <c r="D36" s="73">
        <f t="shared" si="0"/>
        <v>25.613419731399389</v>
      </c>
      <c r="E36" s="51"/>
      <c r="F36" s="104">
        <v>89159.83</v>
      </c>
      <c r="G36" s="104">
        <v>86294.1</v>
      </c>
    </row>
    <row r="37" spans="1:7" s="15" customFormat="1" ht="12" x14ac:dyDescent="0.2">
      <c r="A37" s="51" t="s">
        <v>79</v>
      </c>
      <c r="B37" s="104">
        <v>75667.14127136</v>
      </c>
      <c r="C37" s="104">
        <v>59436.675632760001</v>
      </c>
      <c r="D37" s="73">
        <f t="shared" si="0"/>
        <v>27.307155835704535</v>
      </c>
      <c r="E37" s="51"/>
      <c r="F37" s="104">
        <v>78242.23</v>
      </c>
      <c r="G37" s="104">
        <v>71626.149999999994</v>
      </c>
    </row>
    <row r="38" spans="1:7" s="15" customFormat="1" ht="12" x14ac:dyDescent="0.2">
      <c r="A38" s="51" t="s">
        <v>26</v>
      </c>
      <c r="B38" s="104">
        <v>136082.85672487001</v>
      </c>
      <c r="C38" s="104">
        <v>108920.91339353001</v>
      </c>
      <c r="D38" s="73">
        <f t="shared" si="0"/>
        <v>24.93730770802869</v>
      </c>
      <c r="E38" s="51"/>
      <c r="F38" s="104">
        <v>137110.44</v>
      </c>
      <c r="G38" s="104">
        <v>133059.53</v>
      </c>
    </row>
    <row r="39" spans="1:7" s="15" customFormat="1" ht="12" x14ac:dyDescent="0.2">
      <c r="A39" s="51" t="s">
        <v>27</v>
      </c>
      <c r="B39" s="104">
        <v>21350.324868029998</v>
      </c>
      <c r="C39" s="104">
        <v>16565.12766319</v>
      </c>
      <c r="D39" s="73">
        <f t="shared" si="0"/>
        <v>28.887173719001069</v>
      </c>
      <c r="E39" s="51"/>
      <c r="F39" s="104">
        <v>21369.86</v>
      </c>
      <c r="G39" s="104">
        <v>20818.740000000002</v>
      </c>
    </row>
    <row r="40" spans="1:7" s="15" customFormat="1" ht="12" x14ac:dyDescent="0.2">
      <c r="A40" s="51" t="s">
        <v>28</v>
      </c>
      <c r="B40" s="104">
        <v>133091.79102048001</v>
      </c>
      <c r="C40" s="104">
        <v>105175.76584733999</v>
      </c>
      <c r="D40" s="73">
        <f t="shared" si="0"/>
        <v>26.542259947656998</v>
      </c>
      <c r="E40" s="51"/>
      <c r="F40" s="104">
        <v>133355.39000000001</v>
      </c>
      <c r="G40" s="104">
        <v>130213.35</v>
      </c>
    </row>
    <row r="41" spans="1:7" s="15" customFormat="1" ht="12" x14ac:dyDescent="0.2">
      <c r="A41" s="51" t="s">
        <v>29</v>
      </c>
      <c r="B41" s="59"/>
      <c r="C41" s="59"/>
      <c r="D41" s="73">
        <f t="shared" si="0"/>
        <v>0</v>
      </c>
      <c r="E41" s="51"/>
      <c r="F41" s="59"/>
      <c r="G41" s="59"/>
    </row>
    <row r="42" spans="1:7" s="15" customFormat="1" ht="12" x14ac:dyDescent="0.2">
      <c r="A42" s="51" t="s">
        <v>78</v>
      </c>
      <c r="B42" s="104">
        <v>621.38680220000003</v>
      </c>
      <c r="C42" s="104">
        <v>669.38018580000005</v>
      </c>
      <c r="D42" s="73">
        <f t="shared" si="0"/>
        <v>-7.1698243566384328</v>
      </c>
      <c r="E42" s="51"/>
      <c r="F42" s="104">
        <v>621.39</v>
      </c>
      <c r="G42" s="104">
        <v>580.54999999999995</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21416.954047015599</v>
      </c>
      <c r="D48" s="59"/>
      <c r="E48" s="105">
        <v>19219.728750743401</v>
      </c>
      <c r="F48" s="59"/>
      <c r="G48" s="73">
        <f>IFERROR(((C48/E48)-1)*100,IF(C48+E48&lt;&gt;0,100,0))</f>
        <v>11.43213478591476</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4441</v>
      </c>
      <c r="D54" s="62"/>
      <c r="E54" s="106">
        <v>622005</v>
      </c>
      <c r="F54" s="106">
        <v>81897404.644999996</v>
      </c>
      <c r="G54" s="106">
        <v>11392879.92763</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2025</v>
      </c>
      <c r="F67" s="103">
        <v>2024</v>
      </c>
      <c r="G67" s="26" t="s">
        <v>7</v>
      </c>
    </row>
    <row r="68" spans="1:7" s="15" customFormat="1" ht="12" x14ac:dyDescent="0.2">
      <c r="A68" s="64" t="s">
        <v>53</v>
      </c>
      <c r="B68" s="54">
        <v>8513</v>
      </c>
      <c r="C68" s="53">
        <v>6487</v>
      </c>
      <c r="D68" s="73">
        <f>IFERROR(((B68/C68)-1)*100,IF(B68+C68&lt;&gt;0,100,0))</f>
        <v>31.231694157545853</v>
      </c>
      <c r="E68" s="53">
        <v>133210</v>
      </c>
      <c r="F68" s="53">
        <v>131791</v>
      </c>
      <c r="G68" s="73">
        <f>IFERROR(((E68/F68)-1)*100,IF(E68+F68&lt;&gt;0,100,0))</f>
        <v>1.0767047825724019</v>
      </c>
    </row>
    <row r="69" spans="1:7" s="15" customFormat="1" ht="12" x14ac:dyDescent="0.2">
      <c r="A69" s="66" t="s">
        <v>54</v>
      </c>
      <c r="B69" s="54">
        <v>407058807.51099998</v>
      </c>
      <c r="C69" s="53">
        <v>264231655.26300001</v>
      </c>
      <c r="D69" s="73">
        <f>IFERROR(((B69/C69)-1)*100,IF(B69+C69&lt;&gt;0,100,0))</f>
        <v>54.053762826349683</v>
      </c>
      <c r="E69" s="53">
        <v>6114697081.4309998</v>
      </c>
      <c r="F69" s="53">
        <v>5206742705.4799995</v>
      </c>
      <c r="G69" s="73">
        <f>IFERROR(((E69/F69)-1)*100,IF(E69+F69&lt;&gt;0,100,0))</f>
        <v>17.4380496081628</v>
      </c>
    </row>
    <row r="70" spans="1:7" s="15" customFormat="1" ht="12" x14ac:dyDescent="0.2">
      <c r="A70" s="66" t="s">
        <v>55</v>
      </c>
      <c r="B70" s="54">
        <v>384145698.44551003</v>
      </c>
      <c r="C70" s="53">
        <v>238751397.0404</v>
      </c>
      <c r="D70" s="73">
        <f>IFERROR(((B70/C70)-1)*100,IF(B70+C70&lt;&gt;0,100,0))</f>
        <v>60.8977803721531</v>
      </c>
      <c r="E70" s="53">
        <v>5632817096.7151499</v>
      </c>
      <c r="F70" s="53">
        <v>4632238494.8070498</v>
      </c>
      <c r="G70" s="73">
        <f>IFERROR(((E70/F70)-1)*100,IF(E70+F70&lt;&gt;0,100,0))</f>
        <v>21.600325696308474</v>
      </c>
    </row>
    <row r="71" spans="1:7" s="15" customFormat="1" ht="12" x14ac:dyDescent="0.2">
      <c r="A71" s="66" t="s">
        <v>93</v>
      </c>
      <c r="B71" s="73">
        <f>IFERROR(B69/B68/1000,)</f>
        <v>47.816140903441799</v>
      </c>
      <c r="C71" s="73">
        <f>IFERROR(C69/C68/1000,)</f>
        <v>40.73248886434407</v>
      </c>
      <c r="D71" s="73">
        <f>IFERROR(((B71/C71)-1)*100,IF(B71+C71&lt;&gt;0,100,0))</f>
        <v>17.390668325447045</v>
      </c>
      <c r="E71" s="73">
        <f>IFERROR(E69/E68/1000,)</f>
        <v>45.90268809722243</v>
      </c>
      <c r="F71" s="73">
        <f>IFERROR(F69/F68/1000,)</f>
        <v>39.507574155139579</v>
      </c>
      <c r="G71" s="73">
        <f>IFERROR(((E71/F71)-1)*100,IF(E71+F71&lt;&gt;0,100,0))</f>
        <v>16.187057997968491</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3416</v>
      </c>
      <c r="C74" s="53">
        <v>2420</v>
      </c>
      <c r="D74" s="73">
        <f>IFERROR(((B74/C74)-1)*100,IF(B74+C74&lt;&gt;0,100,0))</f>
        <v>41.15702479338843</v>
      </c>
      <c r="E74" s="53">
        <v>56814</v>
      </c>
      <c r="F74" s="53">
        <v>58049</v>
      </c>
      <c r="G74" s="73">
        <f>IFERROR(((E74/F74)-1)*100,IF(E74+F74&lt;&gt;0,100,0))</f>
        <v>-2.1275129631862733</v>
      </c>
    </row>
    <row r="75" spans="1:7" s="15" customFormat="1" ht="12" x14ac:dyDescent="0.2">
      <c r="A75" s="66" t="s">
        <v>54</v>
      </c>
      <c r="B75" s="54">
        <v>926185063.73399997</v>
      </c>
      <c r="C75" s="53">
        <v>619435802.65699995</v>
      </c>
      <c r="D75" s="73">
        <f>IFERROR(((B75/C75)-1)*100,IF(B75+C75&lt;&gt;0,100,0))</f>
        <v>49.520750941620385</v>
      </c>
      <c r="E75" s="53">
        <v>16101678828.819</v>
      </c>
      <c r="F75" s="53">
        <v>14184434210.014999</v>
      </c>
      <c r="G75" s="73">
        <f>IFERROR(((E75/F75)-1)*100,IF(E75+F75&lt;&gt;0,100,0))</f>
        <v>13.516539259989081</v>
      </c>
    </row>
    <row r="76" spans="1:7" s="15" customFormat="1" ht="12" x14ac:dyDescent="0.2">
      <c r="A76" s="66" t="s">
        <v>55</v>
      </c>
      <c r="B76" s="54">
        <v>872711718.62158</v>
      </c>
      <c r="C76" s="53">
        <v>540112172.94600999</v>
      </c>
      <c r="D76" s="73">
        <f>IFERROR(((B76/C76)-1)*100,IF(B76+C76&lt;&gt;0,100,0))</f>
        <v>61.579716646900472</v>
      </c>
      <c r="E76" s="53">
        <v>14984449239.221201</v>
      </c>
      <c r="F76" s="53">
        <v>12463275904.0525</v>
      </c>
      <c r="G76" s="73">
        <f>IFERROR(((E76/F76)-1)*100,IF(E76+F76&lt;&gt;0,100,0))</f>
        <v>20.228817484084804</v>
      </c>
    </row>
    <row r="77" spans="1:7" s="15" customFormat="1" ht="12" x14ac:dyDescent="0.2">
      <c r="A77" s="66" t="s">
        <v>93</v>
      </c>
      <c r="B77" s="73">
        <f>IFERROR(B75/B74/1000,)</f>
        <v>271.13145893852459</v>
      </c>
      <c r="C77" s="73">
        <f>IFERROR(C75/C74/1000,)</f>
        <v>255.96520770950411</v>
      </c>
      <c r="D77" s="73">
        <f>IFERROR(((B77/C77)-1)*100,IF(B77+C77&lt;&gt;0,100,0))</f>
        <v>5.9251221541924304</v>
      </c>
      <c r="E77" s="73">
        <f>IFERROR(E75/E74/1000,)</f>
        <v>283.41040639312496</v>
      </c>
      <c r="F77" s="73">
        <f>IFERROR(F75/F74/1000,)</f>
        <v>244.35277455279157</v>
      </c>
      <c r="G77" s="73">
        <f>IFERROR(((E77/F77)-1)*100,IF(E77+F77&lt;&gt;0,100,0))</f>
        <v>15.984116371019596</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1223</v>
      </c>
      <c r="C80" s="53">
        <v>155</v>
      </c>
      <c r="D80" s="73">
        <f>IFERROR(((B80/C80)-1)*100,IF(B80+C80&lt;&gt;0,100,0))</f>
        <v>689.0322580645161</v>
      </c>
      <c r="E80" s="53">
        <v>7647</v>
      </c>
      <c r="F80" s="53">
        <v>4855</v>
      </c>
      <c r="G80" s="73">
        <f>IFERROR(((E80/F80)-1)*100,IF(E80+F80&lt;&gt;0,100,0))</f>
        <v>57.507723995880532</v>
      </c>
    </row>
    <row r="81" spans="1:7" s="15" customFormat="1" ht="12" x14ac:dyDescent="0.2">
      <c r="A81" s="66" t="s">
        <v>54</v>
      </c>
      <c r="B81" s="54">
        <v>23852557.024999999</v>
      </c>
      <c r="C81" s="53">
        <v>19540914.995999999</v>
      </c>
      <c r="D81" s="73">
        <f>IFERROR(((B81/C81)-1)*100,IF(B81+C81&lt;&gt;0,100,0))</f>
        <v>22.064688526011132</v>
      </c>
      <c r="E81" s="53">
        <v>492352063.37300003</v>
      </c>
      <c r="F81" s="53">
        <v>505776414.75</v>
      </c>
      <c r="G81" s="73">
        <f>IFERROR(((E81/F81)-1)*100,IF(E81+F81&lt;&gt;0,100,0))</f>
        <v>-2.6542066781891194</v>
      </c>
    </row>
    <row r="82" spans="1:7" s="15" customFormat="1" ht="12" x14ac:dyDescent="0.2">
      <c r="A82" s="66" t="s">
        <v>55</v>
      </c>
      <c r="B82" s="54">
        <v>11431507.5666003</v>
      </c>
      <c r="C82" s="53">
        <v>1551488.0660399201</v>
      </c>
      <c r="D82" s="73">
        <f>IFERROR(((B82/C82)-1)*100,IF(B82+C82&lt;&gt;0,100,0))</f>
        <v>636.80924892825863</v>
      </c>
      <c r="E82" s="53">
        <v>111739799.07785501</v>
      </c>
      <c r="F82" s="53">
        <v>115227145.734613</v>
      </c>
      <c r="G82" s="73">
        <f>IFERROR(((E82/F82)-1)*100,IF(E82+F82&lt;&gt;0,100,0))</f>
        <v>-3.0264974755080054</v>
      </c>
    </row>
    <row r="83" spans="1:7" x14ac:dyDescent="0.2">
      <c r="A83" s="66" t="s">
        <v>93</v>
      </c>
      <c r="B83" s="73">
        <f>IFERROR(B81/B80/1000,)</f>
        <v>19.503317273098936</v>
      </c>
      <c r="C83" s="73">
        <f>IFERROR(C81/C80/1000,)</f>
        <v>126.07041932903226</v>
      </c>
      <c r="D83" s="73">
        <f>IFERROR(((B83/C83)-1)*100,IF(B83+C83&lt;&gt;0,100,0))</f>
        <v>-84.529822795149855</v>
      </c>
      <c r="E83" s="73">
        <f>IFERROR(E81/E80/1000,)</f>
        <v>64.384995864129721</v>
      </c>
      <c r="F83" s="73">
        <f>IFERROR(F81/F80/1000,)</f>
        <v>104.17639850669413</v>
      </c>
      <c r="G83" s="73">
        <f>IFERROR(((E83/F83)-1)*100,IF(E83+F83&lt;&gt;0,100,0))</f>
        <v>-38.196178033556713</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13152</v>
      </c>
      <c r="C86" s="51">
        <f>C68+C74+C80</f>
        <v>9062</v>
      </c>
      <c r="D86" s="73">
        <f>IFERROR(((B86/C86)-1)*100,IF(B86+C86&lt;&gt;0,100,0))</f>
        <v>45.133524608254241</v>
      </c>
      <c r="E86" s="51">
        <f>E68+E74+E80</f>
        <v>197671</v>
      </c>
      <c r="F86" s="51">
        <f>F68+F74+F80</f>
        <v>194695</v>
      </c>
      <c r="G86" s="73">
        <f>IFERROR(((E86/F86)-1)*100,IF(E86+F86&lt;&gt;0,100,0))</f>
        <v>1.5285446467551811</v>
      </c>
    </row>
    <row r="87" spans="1:7" s="15" customFormat="1" ht="12" x14ac:dyDescent="0.2">
      <c r="A87" s="66" t="s">
        <v>54</v>
      </c>
      <c r="B87" s="51">
        <f t="shared" ref="B87:C87" si="1">B69+B75+B81</f>
        <v>1357096428.27</v>
      </c>
      <c r="C87" s="51">
        <f t="shared" si="1"/>
        <v>903208372.91600001</v>
      </c>
      <c r="D87" s="73">
        <f>IFERROR(((B87/C87)-1)*100,IF(B87+C87&lt;&gt;0,100,0))</f>
        <v>50.252861794075997</v>
      </c>
      <c r="E87" s="51">
        <f t="shared" ref="E87:F87" si="2">E69+E75+E81</f>
        <v>22708727973.623001</v>
      </c>
      <c r="F87" s="51">
        <f t="shared" si="2"/>
        <v>19896953330.244999</v>
      </c>
      <c r="G87" s="73">
        <f>IFERROR(((E87/F87)-1)*100,IF(E87+F87&lt;&gt;0,100,0))</f>
        <v>14.131684367494968</v>
      </c>
    </row>
    <row r="88" spans="1:7" s="15" customFormat="1" ht="12" x14ac:dyDescent="0.2">
      <c r="A88" s="66" t="s">
        <v>55</v>
      </c>
      <c r="B88" s="51">
        <f t="shared" ref="B88:C88" si="3">B70+B76+B82</f>
        <v>1268288924.6336904</v>
      </c>
      <c r="C88" s="51">
        <f t="shared" si="3"/>
        <v>780415058.05244994</v>
      </c>
      <c r="D88" s="73">
        <f>IFERROR(((B88/C88)-1)*100,IF(B88+C88&lt;&gt;0,100,0))</f>
        <v>62.514665952082574</v>
      </c>
      <c r="E88" s="51">
        <f t="shared" ref="E88:F88" si="4">E70+E76+E82</f>
        <v>20729006135.014206</v>
      </c>
      <c r="F88" s="51">
        <f t="shared" si="4"/>
        <v>17210741544.594162</v>
      </c>
      <c r="G88" s="73">
        <f>IFERROR(((E88/F88)-1)*100,IF(E88+F88&lt;&gt;0,100,0))</f>
        <v>20.442260325064954</v>
      </c>
    </row>
    <row r="89" spans="1:7" x14ac:dyDescent="0.2">
      <c r="A89" s="66" t="s">
        <v>94</v>
      </c>
      <c r="B89" s="73">
        <f>IFERROR((B75/B87)*100,IF(B75+B87&lt;&gt;0,100,0))</f>
        <v>68.247550022269436</v>
      </c>
      <c r="C89" s="73">
        <f>IFERROR((C75/C87)*100,IF(C75+C87&lt;&gt;0,100,0))</f>
        <v>68.581716161150837</v>
      </c>
      <c r="D89" s="73">
        <f>IFERROR(((B89/C89)-1)*100,IF(B89+C89&lt;&gt;0,100,0))</f>
        <v>-0.48725251799792701</v>
      </c>
      <c r="E89" s="73">
        <f>IFERROR((E75/E87)*100,IF(E75+E87&lt;&gt;0,100,0))</f>
        <v>70.90524333869196</v>
      </c>
      <c r="F89" s="73">
        <f>IFERROR((F75/F87)*100,IF(F75+F87&lt;&gt;0,100,0))</f>
        <v>71.289478216011588</v>
      </c>
      <c r="G89" s="73">
        <f>IFERROR(((E89/F89)-1)*100,IF(E89+F89&lt;&gt;0,100,0))</f>
        <v>-0.53897838353560434</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2025</v>
      </c>
      <c r="F94" s="103">
        <v>2024</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125323500.89</v>
      </c>
      <c r="C97" s="107">
        <v>85772885.906000003</v>
      </c>
      <c r="D97" s="52">
        <f>B97-C97</f>
        <v>39550614.983999997</v>
      </c>
      <c r="E97" s="107">
        <v>2360624470.711</v>
      </c>
      <c r="F97" s="107">
        <v>2298976129.4089999</v>
      </c>
      <c r="G97" s="68">
        <f>E97-F97</f>
        <v>61648341.302000046</v>
      </c>
    </row>
    <row r="98" spans="1:7" s="15" customFormat="1" ht="13.5" x14ac:dyDescent="0.2">
      <c r="A98" s="66" t="s">
        <v>88</v>
      </c>
      <c r="B98" s="53">
        <v>98422291.175999999</v>
      </c>
      <c r="C98" s="107">
        <v>87607102.002000004</v>
      </c>
      <c r="D98" s="52">
        <f>B98-C98</f>
        <v>10815189.173999995</v>
      </c>
      <c r="E98" s="107">
        <v>2307835882.0180001</v>
      </c>
      <c r="F98" s="107">
        <v>2265183361.5599999</v>
      </c>
      <c r="G98" s="68">
        <f>E98-F98</f>
        <v>42652520.458000183</v>
      </c>
    </row>
    <row r="99" spans="1:7" s="15" customFormat="1" ht="12" x14ac:dyDescent="0.2">
      <c r="A99" s="69" t="s">
        <v>16</v>
      </c>
      <c r="B99" s="52">
        <f>B97-B98</f>
        <v>26901209.714000002</v>
      </c>
      <c r="C99" s="52">
        <f>C97-C98</f>
        <v>-1834216.0960000008</v>
      </c>
      <c r="D99" s="70"/>
      <c r="E99" s="52">
        <f>E97-E98</f>
        <v>52788588.69299984</v>
      </c>
      <c r="F99" s="70">
        <f>F97-F98</f>
        <v>33792767.848999977</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1162.20830900949</v>
      </c>
      <c r="C111" s="108">
        <v>951.557356326118</v>
      </c>
      <c r="D111" s="73">
        <f>IFERROR(((B111/C111)-1)*100,IF(B111+C111&lt;&gt;0,100,0))</f>
        <v>22.137494002114334</v>
      </c>
      <c r="E111" s="72"/>
      <c r="F111" s="109">
        <v>1162.67102701096</v>
      </c>
      <c r="G111" s="109">
        <v>1146.55843952494</v>
      </c>
    </row>
    <row r="112" spans="1:7" s="15" customFormat="1" ht="12" x14ac:dyDescent="0.2">
      <c r="A112" s="66" t="s">
        <v>50</v>
      </c>
      <c r="B112" s="109">
        <v>1144.04319660191</v>
      </c>
      <c r="C112" s="108">
        <v>937.38026812940996</v>
      </c>
      <c r="D112" s="73">
        <f>IFERROR(((B112/C112)-1)*100,IF(B112+C112&lt;&gt;0,100,0))</f>
        <v>22.046861396486015</v>
      </c>
      <c r="E112" s="72"/>
      <c r="F112" s="109">
        <v>1144.67413260068</v>
      </c>
      <c r="G112" s="109">
        <v>1129.3252918026101</v>
      </c>
    </row>
    <row r="113" spans="1:7" s="15" customFormat="1" ht="12" x14ac:dyDescent="0.2">
      <c r="A113" s="66" t="s">
        <v>51</v>
      </c>
      <c r="B113" s="109">
        <v>1263.7961219021799</v>
      </c>
      <c r="C113" s="108">
        <v>1028.2984579984</v>
      </c>
      <c r="D113" s="73">
        <f>IFERROR(((B113/C113)-1)*100,IF(B113+C113&lt;&gt;0,100,0))</f>
        <v>22.901684046301128</v>
      </c>
      <c r="E113" s="72"/>
      <c r="F113" s="109">
        <v>1263.7961219021799</v>
      </c>
      <c r="G113" s="109">
        <v>1239.2727196553001</v>
      </c>
    </row>
    <row r="114" spans="1:7" s="25" customFormat="1" ht="12" x14ac:dyDescent="0.2">
      <c r="A114" s="69" t="s">
        <v>52</v>
      </c>
      <c r="B114" s="73"/>
      <c r="C114" s="72"/>
      <c r="D114" s="74"/>
      <c r="E114" s="72"/>
      <c r="F114" s="58"/>
      <c r="G114" s="58"/>
    </row>
    <row r="115" spans="1:7" s="15" customFormat="1" ht="12" x14ac:dyDescent="0.2">
      <c r="A115" s="66" t="s">
        <v>56</v>
      </c>
      <c r="B115" s="109">
        <v>810.55400924600895</v>
      </c>
      <c r="C115" s="108">
        <v>729.49851318043704</v>
      </c>
      <c r="D115" s="73">
        <f>IFERROR(((B115/C115)-1)*100,IF(B115+C115&lt;&gt;0,100,0))</f>
        <v>11.111125602187943</v>
      </c>
      <c r="E115" s="72"/>
      <c r="F115" s="109">
        <v>810.68950202455301</v>
      </c>
      <c r="G115" s="109">
        <v>809.28171568099901</v>
      </c>
    </row>
    <row r="116" spans="1:7" s="15" customFormat="1" ht="12" x14ac:dyDescent="0.2">
      <c r="A116" s="66" t="s">
        <v>57</v>
      </c>
      <c r="B116" s="109">
        <v>1131.1399775427899</v>
      </c>
      <c r="C116" s="108">
        <v>945.76317884355694</v>
      </c>
      <c r="D116" s="73">
        <f>IFERROR(((B116/C116)-1)*100,IF(B116+C116&lt;&gt;0,100,0))</f>
        <v>19.600762944261007</v>
      </c>
      <c r="E116" s="72"/>
      <c r="F116" s="109">
        <v>1133.43837423949</v>
      </c>
      <c r="G116" s="109">
        <v>1124.61020859224</v>
      </c>
    </row>
    <row r="117" spans="1:7" s="15" customFormat="1" ht="12" x14ac:dyDescent="0.2">
      <c r="A117" s="66" t="s">
        <v>59</v>
      </c>
      <c r="B117" s="109">
        <v>1363.8114821535501</v>
      </c>
      <c r="C117" s="108">
        <v>1091.9670392153</v>
      </c>
      <c r="D117" s="73">
        <f>IFERROR(((B117/C117)-1)*100,IF(B117+C117&lt;&gt;0,100,0))</f>
        <v>24.8949311815859</v>
      </c>
      <c r="E117" s="72"/>
      <c r="F117" s="109">
        <v>1368.56580861456</v>
      </c>
      <c r="G117" s="109">
        <v>1346.8420658492901</v>
      </c>
    </row>
    <row r="118" spans="1:7" s="15" customFormat="1" ht="12" x14ac:dyDescent="0.2">
      <c r="A118" s="66" t="s">
        <v>58</v>
      </c>
      <c r="B118" s="109">
        <v>1255.5009621699301</v>
      </c>
      <c r="C118" s="108">
        <v>996.08079664855495</v>
      </c>
      <c r="D118" s="73">
        <f>IFERROR(((B118/C118)-1)*100,IF(B118+C118&lt;&gt;0,100,0))</f>
        <v>26.044088631587758</v>
      </c>
      <c r="E118" s="72"/>
      <c r="F118" s="109">
        <v>1255.5009621699301</v>
      </c>
      <c r="G118" s="109">
        <v>1224.41371524802</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2025</v>
      </c>
      <c r="F124" s="103">
        <v>2024</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0</v>
      </c>
      <c r="G126" s="73">
        <f>IFERROR(((E126/F126)-1)*100,IF(E126+F126&lt;&gt;0,100,0))</f>
        <v>0</v>
      </c>
    </row>
    <row r="127" spans="1:7" s="15" customFormat="1" ht="12" x14ac:dyDescent="0.2">
      <c r="A127" s="66" t="s">
        <v>72</v>
      </c>
      <c r="B127" s="54">
        <v>174</v>
      </c>
      <c r="C127" s="53">
        <v>187</v>
      </c>
      <c r="D127" s="73">
        <f>IFERROR(((B127/C127)-1)*100,IF(B127+C127&lt;&gt;0,100,0))</f>
        <v>-6.9518716577540047</v>
      </c>
      <c r="E127" s="53">
        <v>6095</v>
      </c>
      <c r="F127" s="53">
        <v>7576</v>
      </c>
      <c r="G127" s="73">
        <f>IFERROR(((E127/F127)-1)*100,IF(E127+F127&lt;&gt;0,100,0))</f>
        <v>-19.548574445617739</v>
      </c>
    </row>
    <row r="128" spans="1:7" s="15" customFormat="1" ht="12" x14ac:dyDescent="0.2">
      <c r="A128" s="66" t="s">
        <v>74</v>
      </c>
      <c r="B128" s="54">
        <v>7</v>
      </c>
      <c r="C128" s="53">
        <v>1</v>
      </c>
      <c r="D128" s="73">
        <f>IFERROR(((B128/C128)-1)*100,IF(B128+C128&lt;&gt;0,100,0))</f>
        <v>600</v>
      </c>
      <c r="E128" s="53">
        <v>200</v>
      </c>
      <c r="F128" s="53">
        <v>164</v>
      </c>
      <c r="G128" s="73">
        <f>IFERROR(((E128/F128)-1)*100,IF(E128+F128&lt;&gt;0,100,0))</f>
        <v>21.95121951219512</v>
      </c>
    </row>
    <row r="129" spans="1:7" s="25" customFormat="1" ht="12" x14ac:dyDescent="0.2">
      <c r="A129" s="69" t="s">
        <v>34</v>
      </c>
      <c r="B129" s="70">
        <f>SUM(B126:B128)</f>
        <v>181</v>
      </c>
      <c r="C129" s="70">
        <f>SUM(C126:C128)</f>
        <v>188</v>
      </c>
      <c r="D129" s="73">
        <f>IFERROR(((B129/C129)-1)*100,IF(B129+C129&lt;&gt;0,100,0))</f>
        <v>-3.7234042553191515</v>
      </c>
      <c r="E129" s="70">
        <f>SUM(E126:E128)</f>
        <v>6295</v>
      </c>
      <c r="F129" s="70">
        <f>SUM(F126:F128)</f>
        <v>7740</v>
      </c>
      <c r="G129" s="73">
        <f>IFERROR(((E129/F129)-1)*100,IF(E129+F129&lt;&gt;0,100,0))</f>
        <v>-18.669250645994829</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51</v>
      </c>
      <c r="C132" s="53">
        <v>1</v>
      </c>
      <c r="D132" s="73">
        <f>IFERROR(((B132/C132)-1)*100,IF(B132+C132&lt;&gt;0,100,0))</f>
        <v>5000</v>
      </c>
      <c r="E132" s="53">
        <v>658</v>
      </c>
      <c r="F132" s="53">
        <v>651</v>
      </c>
      <c r="G132" s="73">
        <f>IFERROR(((E132/F132)-1)*100,IF(E132+F132&lt;&gt;0,100,0))</f>
        <v>1.0752688172043001</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51</v>
      </c>
      <c r="C134" s="70">
        <f>SUM(C132:C133)</f>
        <v>1</v>
      </c>
      <c r="D134" s="73">
        <f>IFERROR(((B134/C134)-1)*100,IF(B134+C134&lt;&gt;0,100,0))</f>
        <v>5000</v>
      </c>
      <c r="E134" s="70">
        <f>SUM(E132:E133)</f>
        <v>658</v>
      </c>
      <c r="F134" s="70">
        <f>SUM(F132:F133)</f>
        <v>651</v>
      </c>
      <c r="G134" s="73">
        <f>IFERROR(((E134/F134)-1)*100,IF(E134+F134&lt;&gt;0,100,0))</f>
        <v>1.0752688172043001</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0</v>
      </c>
      <c r="G137" s="73">
        <f>IFERROR(((E137/F137)-1)*100,IF(E137+F137&lt;&gt;0,100,0))</f>
        <v>0</v>
      </c>
    </row>
    <row r="138" spans="1:7" s="15" customFormat="1" ht="12" x14ac:dyDescent="0.2">
      <c r="A138" s="66" t="s">
        <v>72</v>
      </c>
      <c r="B138" s="54">
        <v>56887</v>
      </c>
      <c r="C138" s="53">
        <v>91058</v>
      </c>
      <c r="D138" s="73">
        <f>IFERROR(((B138/C138)-1)*100,IF(B138+C138&lt;&gt;0,100,0))</f>
        <v>-37.526631377803156</v>
      </c>
      <c r="E138" s="53">
        <v>7755085</v>
      </c>
      <c r="F138" s="53">
        <v>7488036</v>
      </c>
      <c r="G138" s="73">
        <f>IFERROR(((E138/F138)-1)*100,IF(E138+F138&lt;&gt;0,100,0))</f>
        <v>3.5663423626702606</v>
      </c>
    </row>
    <row r="139" spans="1:7" s="15" customFormat="1" ht="12" x14ac:dyDescent="0.2">
      <c r="A139" s="66" t="s">
        <v>74</v>
      </c>
      <c r="B139" s="54">
        <v>66</v>
      </c>
      <c r="C139" s="53">
        <v>2</v>
      </c>
      <c r="D139" s="73">
        <f>IFERROR(((B139/C139)-1)*100,IF(B139+C139&lt;&gt;0,100,0))</f>
        <v>3200</v>
      </c>
      <c r="E139" s="53">
        <v>7686</v>
      </c>
      <c r="F139" s="53">
        <v>6400</v>
      </c>
      <c r="G139" s="73">
        <f>IFERROR(((E139/F139)-1)*100,IF(E139+F139&lt;&gt;0,100,0))</f>
        <v>20.09375</v>
      </c>
    </row>
    <row r="140" spans="1:7" s="15" customFormat="1" ht="12" x14ac:dyDescent="0.2">
      <c r="A140" s="69" t="s">
        <v>34</v>
      </c>
      <c r="B140" s="70">
        <f>SUM(B137:B139)</f>
        <v>56953</v>
      </c>
      <c r="C140" s="70">
        <f>SUM(C137:C139)</f>
        <v>91060</v>
      </c>
      <c r="D140" s="73">
        <f>IFERROR(((B140/C140)-1)*100,IF(B140+C140&lt;&gt;0,100,0))</f>
        <v>-37.455523830441464</v>
      </c>
      <c r="E140" s="70">
        <f>SUM(E137:E139)</f>
        <v>7762771</v>
      </c>
      <c r="F140" s="70">
        <f>SUM(F137:F139)</f>
        <v>7494436</v>
      </c>
      <c r="G140" s="73">
        <f>IFERROR(((E140/F140)-1)*100,IF(E140+F140&lt;&gt;0,100,0))</f>
        <v>3.5804562211219082</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18280</v>
      </c>
      <c r="C143" s="53">
        <v>120</v>
      </c>
      <c r="D143" s="73">
        <f>IFERROR(((B143/C143)-1)*100,)</f>
        <v>15133.333333333334</v>
      </c>
      <c r="E143" s="53">
        <v>276429</v>
      </c>
      <c r="F143" s="53">
        <v>489039</v>
      </c>
      <c r="G143" s="73">
        <f>IFERROR(((E143/F143)-1)*100,)</f>
        <v>-43.475060271266706</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18280</v>
      </c>
      <c r="C145" s="70">
        <f>SUM(C143:C144)</f>
        <v>120</v>
      </c>
      <c r="D145" s="73">
        <f>IFERROR(((B145/C145)-1)*100,)</f>
        <v>15133.333333333334</v>
      </c>
      <c r="E145" s="70">
        <f>SUM(E143:E144)</f>
        <v>276429</v>
      </c>
      <c r="F145" s="70">
        <f>SUM(F143:F144)</f>
        <v>489039</v>
      </c>
      <c r="G145" s="73">
        <f>IFERROR(((E145/F145)-1)*100,)</f>
        <v>-43.475060271266706</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0</v>
      </c>
      <c r="G148" s="73">
        <f>IFERROR(((E148/F148)-1)*100,IF(E148+F148&lt;&gt;0,100,0))</f>
        <v>0</v>
      </c>
    </row>
    <row r="149" spans="1:7" x14ac:dyDescent="0.2">
      <c r="A149" s="66" t="s">
        <v>72</v>
      </c>
      <c r="B149" s="54">
        <v>5186598.9632299999</v>
      </c>
      <c r="C149" s="53">
        <v>7658221.3827099996</v>
      </c>
      <c r="D149" s="73">
        <f>IFERROR(((B149/C149)-1)*100,IF(B149+C149&lt;&gt;0,100,0))</f>
        <v>-32.274105121330031</v>
      </c>
      <c r="E149" s="53">
        <v>706213961.95415998</v>
      </c>
      <c r="F149" s="53">
        <v>638086660.42280996</v>
      </c>
      <c r="G149" s="73">
        <f>IFERROR(((E149/F149)-1)*100,IF(E149+F149&lt;&gt;0,100,0))</f>
        <v>10.676810182210584</v>
      </c>
    </row>
    <row r="150" spans="1:7" x14ac:dyDescent="0.2">
      <c r="A150" s="66" t="s">
        <v>74</v>
      </c>
      <c r="B150" s="54">
        <v>711443</v>
      </c>
      <c r="C150" s="53">
        <v>18890.46</v>
      </c>
      <c r="D150" s="73">
        <f>IFERROR(((B150/C150)-1)*100,IF(B150+C150&lt;&gt;0,100,0))</f>
        <v>3666.149686137871</v>
      </c>
      <c r="E150" s="53">
        <v>56984209.899999999</v>
      </c>
      <c r="F150" s="53">
        <v>45513068.219999999</v>
      </c>
      <c r="G150" s="73">
        <f>IFERROR(((E150/F150)-1)*100,IF(E150+F150&lt;&gt;0,100,0))</f>
        <v>25.20406144571723</v>
      </c>
    </row>
    <row r="151" spans="1:7" s="15" customFormat="1" ht="12" x14ac:dyDescent="0.2">
      <c r="A151" s="69" t="s">
        <v>34</v>
      </c>
      <c r="B151" s="70">
        <f>SUM(B148:B150)</f>
        <v>5898041.9632299999</v>
      </c>
      <c r="C151" s="70">
        <f>SUM(C148:C150)</f>
        <v>7677111.8427099995</v>
      </c>
      <c r="D151" s="73">
        <f>IFERROR(((B151/C151)-1)*100,IF(B151+C151&lt;&gt;0,100,0))</f>
        <v>-23.17368713560376</v>
      </c>
      <c r="E151" s="70">
        <f>SUM(E148:E150)</f>
        <v>763198171.85415995</v>
      </c>
      <c r="F151" s="70">
        <f>SUM(F148:F150)</f>
        <v>683599728.64280999</v>
      </c>
      <c r="G151" s="73">
        <f>IFERROR(((E151/F151)-1)*100,IF(E151+F151&lt;&gt;0,100,0))</f>
        <v>11.644013283823472</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26823.084999999999</v>
      </c>
      <c r="C154" s="53">
        <v>193.56</v>
      </c>
      <c r="D154" s="73">
        <f>IFERROR(((B154/C154)-1)*100,IF(B154+C154&lt;&gt;0,100,0))</f>
        <v>13757.762450919612</v>
      </c>
      <c r="E154" s="53">
        <v>379177.12021999998</v>
      </c>
      <c r="F154" s="53">
        <v>566683.75899999996</v>
      </c>
      <c r="G154" s="73">
        <f>IFERROR(((E154/F154)-1)*100,IF(E154+F154&lt;&gt;0,100,0))</f>
        <v>-33.088408799801158</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26823.084999999999</v>
      </c>
      <c r="C156" s="70">
        <f>SUM(C154:C155)</f>
        <v>193.56</v>
      </c>
      <c r="D156" s="73">
        <f>IFERROR(((B156/C156)-1)*100,IF(B156+C156&lt;&gt;0,100,0))</f>
        <v>13757.762450919612</v>
      </c>
      <c r="E156" s="70">
        <f>SUM(E154:E155)</f>
        <v>379177.12021999998</v>
      </c>
      <c r="F156" s="70">
        <f>SUM(F154:F155)</f>
        <v>566683.75899999996</v>
      </c>
      <c r="G156" s="73">
        <f>IFERROR(((E156/F156)-1)*100,IF(E156+F156&lt;&gt;0,100,0))</f>
        <v>-33.088408799801158</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1307095</v>
      </c>
      <c r="C160" s="53">
        <v>1493142</v>
      </c>
      <c r="D160" s="73">
        <f>IFERROR(((B160/C160)-1)*100,IF(B160+C160&lt;&gt;0,100,0))</f>
        <v>-12.460100914715412</v>
      </c>
      <c r="E160" s="65"/>
      <c r="F160" s="65"/>
      <c r="G160" s="52"/>
    </row>
    <row r="161" spans="1:7" s="15" customFormat="1" ht="12" x14ac:dyDescent="0.2">
      <c r="A161" s="66" t="s">
        <v>74</v>
      </c>
      <c r="B161" s="54">
        <v>1417</v>
      </c>
      <c r="C161" s="53">
        <v>1469</v>
      </c>
      <c r="D161" s="73">
        <f>IFERROR(((B161/C161)-1)*100,IF(B161+C161&lt;&gt;0,100,0))</f>
        <v>-3.539823008849563</v>
      </c>
      <c r="E161" s="65"/>
      <c r="F161" s="65"/>
      <c r="G161" s="52"/>
    </row>
    <row r="162" spans="1:7" s="25" customFormat="1" ht="12" x14ac:dyDescent="0.2">
      <c r="A162" s="69" t="s">
        <v>34</v>
      </c>
      <c r="B162" s="70">
        <f>SUM(B159:B161)</f>
        <v>1308512</v>
      </c>
      <c r="C162" s="70">
        <f>SUM(C159:C161)</f>
        <v>1494611</v>
      </c>
      <c r="D162" s="73">
        <f>IFERROR(((B162/C162)-1)*100,IF(B162+C162&lt;&gt;0,100,0))</f>
        <v>-12.451333490787908</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173334</v>
      </c>
      <c r="C165" s="53">
        <v>171463</v>
      </c>
      <c r="D165" s="73">
        <f>IFERROR(((B165/C165)-1)*100,IF(B165+C165&lt;&gt;0,100,0))</f>
        <v>1.0911975178318434</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173334</v>
      </c>
      <c r="C167" s="70">
        <f>SUM(C165:C166)</f>
        <v>171463</v>
      </c>
      <c r="D167" s="73">
        <f>IFERROR(((B167/C167)-1)*100,IF(B167+C167&lt;&gt;0,100,0))</f>
        <v>1.0911975178318434</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2025</v>
      </c>
      <c r="F173" s="103">
        <v>2024</v>
      </c>
      <c r="G173" s="26" t="s">
        <v>7</v>
      </c>
    </row>
    <row r="174" spans="1:7" x14ac:dyDescent="0.2">
      <c r="A174" s="69" t="s">
        <v>33</v>
      </c>
      <c r="B174" s="73"/>
      <c r="C174" s="73"/>
      <c r="D174" s="78"/>
      <c r="E174" s="79"/>
      <c r="F174" s="79"/>
      <c r="G174" s="80"/>
    </row>
    <row r="175" spans="1:7" x14ac:dyDescent="0.2">
      <c r="A175" s="66" t="s">
        <v>31</v>
      </c>
      <c r="B175" s="87">
        <v>42196</v>
      </c>
      <c r="C175" s="88">
        <v>28878</v>
      </c>
      <c r="D175" s="73">
        <f>IFERROR(((B175/C175)-1)*100,IF(B175+C175&lt;&gt;0,100,0))</f>
        <v>46.118152226608487</v>
      </c>
      <c r="E175" s="88">
        <v>600254</v>
      </c>
      <c r="F175" s="88">
        <v>703398</v>
      </c>
      <c r="G175" s="73">
        <f>IFERROR(((E175/F175)-1)*100,IF(E175+F175&lt;&gt;0,100,0))</f>
        <v>-14.663675472492098</v>
      </c>
    </row>
    <row r="176" spans="1:7" x14ac:dyDescent="0.2">
      <c r="A176" s="66" t="s">
        <v>32</v>
      </c>
      <c r="B176" s="87">
        <v>142402</v>
      </c>
      <c r="C176" s="88">
        <v>135272</v>
      </c>
      <c r="D176" s="73">
        <f t="shared" ref="D176:D178" si="5">IFERROR(((B176/C176)-1)*100,IF(B176+C176&lt;&gt;0,100,0))</f>
        <v>5.2708616712993095</v>
      </c>
      <c r="E176" s="88">
        <v>2547196</v>
      </c>
      <c r="F176" s="88">
        <v>3170868</v>
      </c>
      <c r="G176" s="73">
        <f>IFERROR(((E176/F176)-1)*100,IF(E176+F176&lt;&gt;0,100,0))</f>
        <v>-19.668809928385546</v>
      </c>
    </row>
    <row r="177" spans="1:7" x14ac:dyDescent="0.2">
      <c r="A177" s="66" t="s">
        <v>91</v>
      </c>
      <c r="B177" s="87">
        <v>64500971.097280003</v>
      </c>
      <c r="C177" s="88">
        <v>60903529.81904</v>
      </c>
      <c r="D177" s="73">
        <f t="shared" si="5"/>
        <v>5.906786173032863</v>
      </c>
      <c r="E177" s="88">
        <v>1151078810.3452899</v>
      </c>
      <c r="F177" s="88">
        <v>1351311664.2182701</v>
      </c>
      <c r="G177" s="73">
        <f>IFERROR(((E177/F177)-1)*100,IF(E177+F177&lt;&gt;0,100,0))</f>
        <v>-14.817666358916115</v>
      </c>
    </row>
    <row r="178" spans="1:7" x14ac:dyDescent="0.2">
      <c r="A178" s="66" t="s">
        <v>92</v>
      </c>
      <c r="B178" s="87">
        <v>186292</v>
      </c>
      <c r="C178" s="88">
        <v>223430</v>
      </c>
      <c r="D178" s="73">
        <f t="shared" si="5"/>
        <v>-16.621760730430111</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1060</v>
      </c>
      <c r="C181" s="88">
        <v>554</v>
      </c>
      <c r="D181" s="73">
        <f t="shared" ref="D181:D184" si="6">IFERROR(((B181/C181)-1)*100,IF(B181+C181&lt;&gt;0,100,0))</f>
        <v>91.335740072202171</v>
      </c>
      <c r="E181" s="88">
        <v>21748</v>
      </c>
      <c r="F181" s="88">
        <v>23196</v>
      </c>
      <c r="G181" s="73">
        <f t="shared" ref="G181" si="7">IFERROR(((E181/F181)-1)*100,IF(E181+F181&lt;&gt;0,100,0))</f>
        <v>-6.2424555957923733</v>
      </c>
    </row>
    <row r="182" spans="1:7" x14ac:dyDescent="0.2">
      <c r="A182" s="66" t="s">
        <v>32</v>
      </c>
      <c r="B182" s="87">
        <v>11484</v>
      </c>
      <c r="C182" s="88">
        <v>4916</v>
      </c>
      <c r="D182" s="73">
        <f t="shared" si="6"/>
        <v>133.60455655004068</v>
      </c>
      <c r="E182" s="88">
        <v>236456</v>
      </c>
      <c r="F182" s="88">
        <v>249202</v>
      </c>
      <c r="G182" s="73">
        <f t="shared" ref="G182" si="8">IFERROR(((E182/F182)-1)*100,IF(E182+F182&lt;&gt;0,100,0))</f>
        <v>-5.1147262060497134</v>
      </c>
    </row>
    <row r="183" spans="1:7" x14ac:dyDescent="0.2">
      <c r="A183" s="66" t="s">
        <v>91</v>
      </c>
      <c r="B183" s="87">
        <v>193059.82180000001</v>
      </c>
      <c r="C183" s="88">
        <v>72331.623879999999</v>
      </c>
      <c r="D183" s="73">
        <f t="shared" si="6"/>
        <v>166.90928731296171</v>
      </c>
      <c r="E183" s="88">
        <v>5185775.9925800003</v>
      </c>
      <c r="F183" s="88">
        <v>5364841.9899800001</v>
      </c>
      <c r="G183" s="73">
        <f t="shared" ref="G183" si="9">IFERROR(((E183/F183)-1)*100,IF(E183+F183&lt;&gt;0,100,0))</f>
        <v>-3.3377683393927327</v>
      </c>
    </row>
    <row r="184" spans="1:7" x14ac:dyDescent="0.2">
      <c r="A184" s="66" t="s">
        <v>92</v>
      </c>
      <c r="B184" s="87">
        <v>91232</v>
      </c>
      <c r="C184" s="88">
        <v>110992</v>
      </c>
      <c r="D184" s="73">
        <f t="shared" si="6"/>
        <v>-17.803084907020327</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2025-06-09T10:46:28Z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