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96FBF85-8CD3-4441-913E-E6CCE23035B8}" xr6:coauthVersionLast="47" xr6:coauthVersionMax="47" xr10:uidLastSave="{00000000-0000-0000-0000-000000000000}"/>
  <bookViews>
    <workbookView xWindow="3495"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<sst xmlns="http://schemas.openxmlformats.org/spreadsheetml/2006/main" count="265" uniqueCount="100">
  <si>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</si>
  <si>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</si>
  <si>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</si>
  <si>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</si>
  <si>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</si>
  <si>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</si>
  <si>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</si>
  <si>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</si>
  <si>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</si>
  <si>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</si>
  <si>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</si>
  <si>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</si>
  <si>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</si>
  <si>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</si>
  <si>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</si>
  <si>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</si>
  <si>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</si>
  <si>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</si>
  <si>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</si>
  <si>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</si>
  <si>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</si>
  <si>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</si>
  <si>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</si>
  <si>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</si>
  <si>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</si>
  <si>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</si>
  <si>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</si>
  <si>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</si>
  <si>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</si>
  <si>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</si>
  <si>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</si>
  <si>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</si>
  <si>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</si>
  <si>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</si>
  <si>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</si>
  <si>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</si>
  <si>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</si>
  <si>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</si>
  <si>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</si>
  <si>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</si>
  <si>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</si>
  <si>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</si>
  <si>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</si>
  <si>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</si>
  <si>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</si>
  <si>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</si>
  <si>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</si>
  <si>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</si>
  <si>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</si>
  <si>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</si>
  <si>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</si>
  <si>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</si>
  <si>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</si>
  <si>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</si>
  <si>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</si>
  <si>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</si>
  <si>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</si>
  <si>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</si>
  <si>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</si>
  <si>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</si>
  <si>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</si>
  <si>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</si>
  <si>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</si>
  <si>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</si>
  <si>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</si>
  <si>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</si>
  <si>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</si>
  <si>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</si>
  <si>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</si>
  <si>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</si>
  <si>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</si>
  <si>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</si>
  <si>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</si>
  <si>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</si>
  <si>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</si>
  <si>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</si>
  <si>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</si>
  <si>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</si>
  <si>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</si>
  <si>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</si>
  <si>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</si>
  <si>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</si>
  <si>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</si>
  <si>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</si>
  <si>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</si>
  <si>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</si>
  <si>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</si>
  <si>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</si>
  <si>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</si>
  <si>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</si>
  <si>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</si>
  <si>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</si>
  <si>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</si>
  <si>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</si>
  <si>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</si>
  <si>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</si>
  <si>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</si>
  <si>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4 July 2025</t>
  </si>
  <si>
    <t>04.07.2025</t>
  </si>
  <si>
    <t>05.07.2024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</si>
</sst>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1960665</v>
      </c>
      <c r="C11" s="54">
        <v>1827195</v>
      </c>
      <c r="D11" s="73">
        <f>IFERROR(((B11/C11)-1)*100,IF(B11+C11&lt;&gt;0,100,0))</f>
        <v>7.30463907793093</v>
      </c>
      <c r="E11" s="54">
        <v>49293703</v>
      </c>
      <c r="F11" s="54">
        <v>45919187</v>
      </c>
      <c r="G11" s="73">
        <f>IFERROR(((E11/F11)-1)*100,IF(E11+F11&lt;&gt;0,100,0))</f>
        <v>7.348814777578716</v>
      </c>
    </row>
    <row r="12" spans="1:7" s="15" customFormat="1" ht="12" x14ac:dyDescent="0.2">
      <c r="A12" s="51" t="s">
        <v>9</v>
      </c>
      <c r="B12" s="54">
        <v>1473542.591</v>
      </c>
      <c r="C12" s="54">
        <v>1632552.18</v>
      </c>
      <c r="D12" s="73">
        <f>IFERROR(((B12/C12)-1)*100,IF(B12+C12&lt;&gt;0,100,0))</f>
        <v>-9.7399391546553744</v>
      </c>
      <c r="E12" s="54">
        <v>41608741.277000003</v>
      </c>
      <c r="F12" s="54">
        <v>38807266.083999999</v>
      </c>
      <c r="G12" s="73">
        <f>IFERROR(((E12/F12)-1)*100,IF(E12+F12&lt;&gt;0,100,0))</f>
        <v>7.2189449958574459</v>
      </c>
    </row>
    <row r="13" spans="1:7" s="15" customFormat="1" ht="12" x14ac:dyDescent="0.2">
      <c r="A13" s="51" t="s">
        <v>10</v>
      </c>
      <c r="B13" s="54">
        <v>116313144.69304299</v>
      </c>
      <c r="C13" s="54">
        <v>102425727.69488101</v>
      </c>
      <c r="D13" s="73">
        <f>IFERROR(((B13/C13)-1)*100,IF(B13+C13&lt;&gt;0,100,0))</f>
        <v>13.558524123481575</v>
      </c>
      <c r="E13" s="54">
        <v>3364681700.25986</v>
      </c>
      <c r="F13" s="54">
        <v>2671536856.0311198</v>
      </c>
      <c r="G13" s="73">
        <f>IFERROR(((E13/F13)-1)*100,IF(E13+F13&lt;&gt;0,100,0))</f>
        <v>25.945546761368199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443</v>
      </c>
      <c r="C16" s="54">
        <v>415</v>
      </c>
      <c r="D16" s="73">
        <f>IFERROR(((B16/C16)-1)*100,IF(B16+C16&lt;&gt;0,100,0))</f>
        <v>6.7469879518072373</v>
      </c>
      <c r="E16" s="54">
        <v>11769</v>
      </c>
      <c r="F16" s="54">
        <v>11492</v>
      </c>
      <c r="G16" s="73">
        <f>IFERROR(((E16/F16)-1)*100,IF(E16+F16&lt;&gt;0,100,0))</f>
        <v>2.4103724329968657</v>
      </c>
    </row>
    <row r="17" spans="1:7" s="15" customFormat="1" ht="12" x14ac:dyDescent="0.2">
      <c r="A17" s="51" t="s">
        <v>9</v>
      </c>
      <c r="B17" s="54">
        <v>169831.519</v>
      </c>
      <c r="C17" s="54">
        <v>192294.37100000001</v>
      </c>
      <c r="D17" s="73">
        <f>IFERROR(((B17/C17)-1)*100,IF(B17+C17&lt;&gt;0,100,0))</f>
        <v>-11.681492226311718</v>
      </c>
      <c r="E17" s="54">
        <v>4959739.0080000004</v>
      </c>
      <c r="F17" s="54">
        <v>6303401.466</v>
      </c>
      <c r="G17" s="73">
        <f>IFERROR(((E17/F17)-1)*100,IF(E17+F17&lt;&gt;0,100,0))</f>
        <v>-21.316466438756887</v>
      </c>
    </row>
    <row r="18" spans="1:7" s="15" customFormat="1" ht="12" x14ac:dyDescent="0.2">
      <c r="A18" s="51" t="s">
        <v>10</v>
      </c>
      <c r="B18" s="54">
        <v>13719683.867983701</v>
      </c>
      <c r="C18" s="54">
        <v>11461611.854476901</v>
      </c>
      <c r="D18" s="73">
        <f>IFERROR(((B18/C18)-1)*100,IF(B18+C18&lt;&gt;0,100,0))</f>
        <v>19.701173291999051</v>
      </c>
      <c r="E18" s="54">
        <v>382944708.76007301</v>
      </c>
      <c r="F18" s="54">
        <v>297968672.45582801</v>
      </c>
      <c r="G18" s="73">
        <f>IFERROR(((E18/F18)-1)*100,IF(E18+F18&lt;&gt;0,100,0))</f>
        <v>28.518446454078884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20266889.551660001</v>
      </c>
      <c r="C24" s="53">
        <v>13677840.18798</v>
      </c>
      <c r="D24" s="52">
        <f>B24-C24</f>
        <v>6589049.3636800013</v>
      </c>
      <c r="E24" s="54">
        <v>458801916.85012001</v>
      </c>
      <c r="F24" s="54">
        <v>386886587.28530997</v>
      </c>
      <c r="G24" s="52">
        <f>E24-F24</f>
        <v>71915329.564810038</v>
      </c>
    </row>
    <row r="25" spans="1:7" s="15" customFormat="1" ht="12" x14ac:dyDescent="0.2">
      <c r="A25" s="55" t="s">
        <v>15</v>
      </c>
      <c r="B25" s="53">
        <v>20868199.73996</v>
      </c>
      <c r="C25" s="53">
        <v>13760239.352530001</v>
      </c>
      <c r="D25" s="52">
        <f>B25-C25</f>
        <v>7107960.3874299992</v>
      </c>
      <c r="E25" s="54">
        <v>596916320.39786005</v>
      </c>
      <c r="F25" s="54">
        <v>467639576.06664002</v>
      </c>
      <c r="G25" s="52">
        <f>E25-F25</f>
        <v>129276744.33122003</v>
      </c>
    </row>
    <row r="26" spans="1:7" s="25" customFormat="1" ht="12" x14ac:dyDescent="0.2">
      <c r="A26" s="56" t="s">
        <v>16</v>
      </c>
      <c r="B26" s="57">
        <f>B24-B25</f>
        <v>-601310.18829999864</v>
      </c>
      <c r="C26" s="57">
        <f>C24-C25</f>
        <v>-82399.164550000802</v>
      </c>
      <c r="D26" s="57"/>
      <c r="E26" s="57">
        <f>E24-E25</f>
        <v>-138114403.54774004</v>
      </c>
      <c r="F26" s="57">
        <f>F24-F25</f>
        <v>-80752988.781330049</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97182.711987310002</v>
      </c>
      <c r="C33" s="104">
        <v>80797.376571650006</v>
      </c>
      <c r="D33" s="73">
        <f t="shared" ref="D33:D42" si="0">IFERROR(((B33/C33)-1)*100,IF(B33+C33&lt;&gt;0,100,0))</f>
        <v>20.279538904496121</v>
      </c>
      <c r="E33" s="51"/>
      <c r="F33" s="104">
        <v>97300.39</v>
      </c>
      <c r="G33" s="104">
        <v>95862.28</v>
      </c>
    </row>
    <row r="34" spans="1:7" s="15" customFormat="1" ht="12" x14ac:dyDescent="0.2">
      <c r="A34" s="51" t="s">
        <v>23</v>
      </c>
      <c r="B34" s="104">
        <v>99188.432811289997</v>
      </c>
      <c r="C34" s="104">
        <v>84902.065810269996</v>
      </c>
      <c r="D34" s="73">
        <f t="shared" si="0"/>
        <v>16.826877961892748</v>
      </c>
      <c r="E34" s="51"/>
      <c r="F34" s="104">
        <v>99194.89</v>
      </c>
      <c r="G34" s="104">
        <v>95931.71</v>
      </c>
    </row>
    <row r="35" spans="1:7" s="15" customFormat="1" ht="12" x14ac:dyDescent="0.2">
      <c r="A35" s="51" t="s">
        <v>24</v>
      </c>
      <c r="B35" s="104">
        <v>93480.930516840002</v>
      </c>
      <c r="C35" s="104">
        <v>80606.554147799994</v>
      </c>
      <c r="D35" s="73">
        <f t="shared" si="0"/>
        <v>15.971872889434756</v>
      </c>
      <c r="E35" s="51"/>
      <c r="F35" s="104">
        <v>93544.39</v>
      </c>
      <c r="G35" s="104">
        <v>92275.83</v>
      </c>
    </row>
    <row r="36" spans="1:7" s="15" customFormat="1" ht="12" x14ac:dyDescent="0.2">
      <c r="A36" s="51" t="s">
        <v>25</v>
      </c>
      <c r="B36" s="104">
        <v>89400.786769879996</v>
      </c>
      <c r="C36" s="104">
        <v>73729.267278800005</v>
      </c>
      <c r="D36" s="73">
        <f t="shared" si="0"/>
        <v>21.255493333223676</v>
      </c>
      <c r="E36" s="51"/>
      <c r="F36" s="104">
        <v>89651.24</v>
      </c>
      <c r="G36" s="104">
        <v>88122.19</v>
      </c>
    </row>
    <row r="37" spans="1:7" s="15" customFormat="1" ht="12" x14ac:dyDescent="0.2">
      <c r="A37" s="51" t="s">
        <v>79</v>
      </c>
      <c r="B37" s="104">
        <v>78726.281250469998</v>
      </c>
      <c r="C37" s="104">
        <v>61946.909144149999</v>
      </c>
      <c r="D37" s="73">
        <f t="shared" si="0"/>
        <v>27.086697848434248</v>
      </c>
      <c r="E37" s="51"/>
      <c r="F37" s="104">
        <v>78943.100000000006</v>
      </c>
      <c r="G37" s="104">
        <v>73829.55</v>
      </c>
    </row>
    <row r="38" spans="1:7" s="15" customFormat="1" ht="12" x14ac:dyDescent="0.2">
      <c r="A38" s="51" t="s">
        <v>26</v>
      </c>
      <c r="B38" s="104">
        <v>136078.27853760001</v>
      </c>
      <c r="C38" s="104">
        <v>107957.88106888</v>
      </c>
      <c r="D38" s="73">
        <f t="shared" si="0"/>
        <v>26.047563355544611</v>
      </c>
      <c r="E38" s="51"/>
      <c r="F38" s="104">
        <v>137871.13</v>
      </c>
      <c r="G38" s="104">
        <v>135242.5</v>
      </c>
    </row>
    <row r="39" spans="1:7" s="15" customFormat="1" ht="12" x14ac:dyDescent="0.2">
      <c r="A39" s="51" t="s">
        <v>27</v>
      </c>
      <c r="B39" s="104">
        <v>21298.36698744</v>
      </c>
      <c r="C39" s="104">
        <v>18947.06670118</v>
      </c>
      <c r="D39" s="73">
        <f t="shared" si="0"/>
        <v>12.409838015261565</v>
      </c>
      <c r="E39" s="51"/>
      <c r="F39" s="104">
        <v>21489.4</v>
      </c>
      <c r="G39" s="104">
        <v>20993.41</v>
      </c>
    </row>
    <row r="40" spans="1:7" s="15" customFormat="1" ht="12" x14ac:dyDescent="0.2">
      <c r="A40" s="51" t="s">
        <v>28</v>
      </c>
      <c r="B40" s="104">
        <v>133007.52675727001</v>
      </c>
      <c r="C40" s="104">
        <v>110000.91307869001</v>
      </c>
      <c r="D40" s="73">
        <f t="shared" si="0"/>
        <v>20.91492973528506</v>
      </c>
      <c r="E40" s="51"/>
      <c r="F40" s="104">
        <v>134570.16</v>
      </c>
      <c r="G40" s="104">
        <v>132141.92000000001</v>
      </c>
    </row>
    <row r="41" spans="1:7" s="15" customFormat="1" ht="12" x14ac:dyDescent="0.2">
      <c r="A41" s="51" t="s">
        <v>29</v>
      </c>
      <c r="B41" s="59"/>
      <c r="C41" s="59"/>
      <c r="D41" s="73">
        <f t="shared" si="0"/>
        <v>0</v>
      </c>
      <c r="E41" s="51"/>
      <c r="F41" s="59"/>
      <c r="G41" s="59"/>
    </row>
    <row r="42" spans="1:7" s="15" customFormat="1" ht="12" x14ac:dyDescent="0.2">
      <c r="A42" s="51" t="s">
        <v>78</v>
      </c>
      <c r="B42" s="104">
        <v>596.09883486000001</v>
      </c>
      <c r="C42" s="104">
        <v>662.29696996999996</v>
      </c>
      <c r="D42" s="73">
        <f t="shared" si="0"/>
        <v>-9.9952344811419795</v>
      </c>
      <c r="E42" s="51"/>
      <c r="F42" s="104">
        <v>609.16</v>
      </c>
      <c r="G42" s="104">
        <v>589.94000000000005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21586.9372040694</v>
      </c>
      <c r="D48" s="59"/>
      <c r="E48" s="105">
        <v>19080.2626452269</v>
      </c>
      <c r="F48" s="59"/>
      <c r="G48" s="73">
        <f>IFERROR(((C48/E48)-1)*100,IF(C48+E48&lt;&gt;0,100,0))</f>
        <v>13.137526487192087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5591</v>
      </c>
      <c r="D54" s="62"/>
      <c r="E54" s="106">
        <v>625736</v>
      </c>
      <c r="F54" s="106">
        <v>82800279.780000001</v>
      </c>
      <c r="G54" s="106">
        <v>11354883.51159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6395</v>
      </c>
      <c r="C68" s="53">
        <v>5865</v>
      </c>
      <c r="D68" s="73">
        <f>IFERROR(((B68/C68)-1)*100,IF(B68+C68&lt;&gt;0,100,0))</f>
        <v>9.0366581415174849</v>
      </c>
      <c r="E68" s="53">
        <v>156606</v>
      </c>
      <c r="F68" s="53">
        <v>161362</v>
      </c>
      <c r="G68" s="73">
        <f>IFERROR(((E68/F68)-1)*100,IF(E68+F68&lt;&gt;0,100,0))</f>
        <v>-2.9474101709200395</v>
      </c>
    </row>
    <row r="69" spans="1:7" s="15" customFormat="1" ht="12" x14ac:dyDescent="0.2">
      <c r="A69" s="66" t="s">
        <v>54</v>
      </c>
      <c r="B69" s="54">
        <v>252448140.211</v>
      </c>
      <c r="C69" s="53">
        <v>175723367.634</v>
      </c>
      <c r="D69" s="73">
        <f>IFERROR(((B69/C69)-1)*100,IF(B69+C69&lt;&gt;0,100,0))</f>
        <v>43.662248003807782</v>
      </c>
      <c r="E69" s="53">
        <v>7122578702.4119997</v>
      </c>
      <c r="F69" s="53">
        <v>6372899325.9700003</v>
      </c>
      <c r="G69" s="73">
        <f>IFERROR(((E69/F69)-1)*100,IF(E69+F69&lt;&gt;0,100,0))</f>
        <v>11.76355278965422</v>
      </c>
    </row>
    <row r="70" spans="1:7" s="15" customFormat="1" ht="12" x14ac:dyDescent="0.2">
      <c r="A70" s="66" t="s">
        <v>55</v>
      </c>
      <c r="B70" s="54">
        <v>246468165.86254999</v>
      </c>
      <c r="C70" s="53">
        <v>160156855.29179999</v>
      </c>
      <c r="D70" s="73">
        <f>IFERROR(((B70/C70)-1)*100,IF(B70+C70&lt;&gt;0,100,0))</f>
        <v>53.891736581299575</v>
      </c>
      <c r="E70" s="53">
        <v>6591156028.1396704</v>
      </c>
      <c r="F70" s="53">
        <v>5677274972.4967098</v>
      </c>
      <c r="G70" s="73">
        <f>IFERROR(((E70/F70)-1)*100,IF(E70+F70&lt;&gt;0,100,0))</f>
        <v>16.097177960733177</v>
      </c>
    </row>
    <row r="71" spans="1:7" s="15" customFormat="1" ht="12" x14ac:dyDescent="0.2">
      <c r="A71" s="66" t="s">
        <v>93</v>
      </c>
      <c r="B71" s="73">
        <f>IFERROR(B69/B68/1000,)</f>
        <v>39.475862425488657</v>
      </c>
      <c r="C71" s="73">
        <f>IFERROR(C69/C68/1000,)</f>
        <v>29.961358505370846</v>
      </c>
      <c r="D71" s="73">
        <f>IFERROR(((B71/C71)-1)*100,IF(B71+C71&lt;&gt;0,100,0))</f>
        <v>31.755916269324857</v>
      </c>
      <c r="E71" s="73">
        <f>IFERROR(E69/E68/1000,)</f>
        <v>45.480880058311939</v>
      </c>
      <c r="F71" s="73">
        <f>IFERROR(F69/F68/1000,)</f>
        <v>39.494424498766747</v>
      </c>
      <c r="G71" s="73">
        <f>IFERROR(((E71/F71)-1)*100,IF(E71+F71&lt;&gt;0,100,0))</f>
        <v>15.157723236939757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2970</v>
      </c>
      <c r="C74" s="53">
        <v>2558</v>
      </c>
      <c r="D74" s="73">
        <f>IFERROR(((B74/C74)-1)*100,IF(B74+C74&lt;&gt;0,100,0))</f>
        <v>16.106333072713053</v>
      </c>
      <c r="E74" s="53">
        <v>67163</v>
      </c>
      <c r="F74" s="53">
        <v>68482</v>
      </c>
      <c r="G74" s="73">
        <f>IFERROR(((E74/F74)-1)*100,IF(E74+F74&lt;&gt;0,100,0))</f>
        <v>-1.9260535615198138</v>
      </c>
    </row>
    <row r="75" spans="1:7" s="15" customFormat="1" ht="12" x14ac:dyDescent="0.2">
      <c r="A75" s="66" t="s">
        <v>54</v>
      </c>
      <c r="B75" s="54">
        <v>827481774.39400005</v>
      </c>
      <c r="C75" s="53">
        <v>642650841.97000003</v>
      </c>
      <c r="D75" s="73">
        <f>IFERROR(((B75/C75)-1)*100,IF(B75+C75&lt;&gt;0,100,0))</f>
        <v>28.760708047532326</v>
      </c>
      <c r="E75" s="53">
        <v>19109799404.730999</v>
      </c>
      <c r="F75" s="53">
        <v>16711473036.299</v>
      </c>
      <c r="G75" s="73">
        <f>IFERROR(((E75/F75)-1)*100,IF(E75+F75&lt;&gt;0,100,0))</f>
        <v>14.351376226515722</v>
      </c>
    </row>
    <row r="76" spans="1:7" s="15" customFormat="1" ht="12" x14ac:dyDescent="0.2">
      <c r="A76" s="66" t="s">
        <v>55</v>
      </c>
      <c r="B76" s="54">
        <v>788185263.51354003</v>
      </c>
      <c r="C76" s="53">
        <v>584233855.01309001</v>
      </c>
      <c r="D76" s="73">
        <f>IFERROR(((B76/C76)-1)*100,IF(B76+C76&lt;&gt;0,100,0))</f>
        <v>34.909207460406492</v>
      </c>
      <c r="E76" s="53">
        <v>17864849172.4687</v>
      </c>
      <c r="F76" s="53">
        <v>14737783931.0704</v>
      </c>
      <c r="G76" s="73">
        <f>IFERROR(((E76/F76)-1)*100,IF(E76+F76&lt;&gt;0,100,0))</f>
        <v>21.218015245872746</v>
      </c>
    </row>
    <row r="77" spans="1:7" s="15" customFormat="1" ht="12" x14ac:dyDescent="0.2">
      <c r="A77" s="66" t="s">
        <v>93</v>
      </c>
      <c r="B77" s="73">
        <f>IFERROR(B75/B74/1000,)</f>
        <v>278.61339205185186</v>
      </c>
      <c r="C77" s="73">
        <f>IFERROR(C75/C74/1000,)</f>
        <v>251.23175995699768</v>
      </c>
      <c r="D77" s="73">
        <f>IFERROR(((B77/C77)-1)*100,IF(B77+C77&lt;&gt;0,100,0))</f>
        <v>10.898953261140631</v>
      </c>
      <c r="E77" s="73">
        <f>IFERROR(E75/E74/1000,)</f>
        <v>284.52867508495751</v>
      </c>
      <c r="F77" s="73">
        <f>IFERROR(F75/F74/1000,)</f>
        <v>244.02723396365468</v>
      </c>
      <c r="G77" s="73">
        <f>IFERROR(((E77/F77)-1)*100,IF(E77+F77&lt;&gt;0,100,0))</f>
        <v>16.597098800593347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184</v>
      </c>
      <c r="C80" s="53">
        <v>115</v>
      </c>
      <c r="D80" s="73">
        <f>IFERROR(((B80/C80)-1)*100,IF(B80+C80&lt;&gt;0,100,0))</f>
        <v>60.000000000000007</v>
      </c>
      <c r="E80" s="53">
        <v>8590</v>
      </c>
      <c r="F80" s="53">
        <v>5519</v>
      </c>
      <c r="G80" s="73">
        <f>IFERROR(((E80/F80)-1)*100,IF(E80+F80&lt;&gt;0,100,0))</f>
        <v>55.644138430875167</v>
      </c>
    </row>
    <row r="81" spans="1:7" s="15" customFormat="1" ht="12" x14ac:dyDescent="0.2">
      <c r="A81" s="66" t="s">
        <v>54</v>
      </c>
      <c r="B81" s="54">
        <v>15309553.220000001</v>
      </c>
      <c r="C81" s="53">
        <v>22755447.284000002</v>
      </c>
      <c r="D81" s="73">
        <f>IFERROR(((B81/C81)-1)*100,IF(B81+C81&lt;&gt;0,100,0))</f>
        <v>-32.721369837609913</v>
      </c>
      <c r="E81" s="53">
        <v>545190869.58000004</v>
      </c>
      <c r="F81" s="53">
        <v>612132022.46000004</v>
      </c>
      <c r="G81" s="73">
        <f>IFERROR(((E81/F81)-1)*100,IF(E81+F81&lt;&gt;0,100,0))</f>
        <v>-10.935737785940503</v>
      </c>
    </row>
    <row r="82" spans="1:7" s="15" customFormat="1" ht="12" x14ac:dyDescent="0.2">
      <c r="A82" s="66" t="s">
        <v>55</v>
      </c>
      <c r="B82" s="54">
        <v>909892.41979980504</v>
      </c>
      <c r="C82" s="53">
        <v>-445576.25059985399</v>
      </c>
      <c r="D82" s="73">
        <f>IFERROR(((B82/C82)-1)*100,IF(B82+C82&lt;&gt;0,100,0))</f>
        <v>-304.20577141956477</v>
      </c>
      <c r="E82" s="53">
        <v>122356838.74767999</v>
      </c>
      <c r="F82" s="53">
        <v>129837662.70001601</v>
      </c>
      <c r="G82" s="73">
        <f>IFERROR(((E82/F82)-1)*100,IF(E82+F82&lt;&gt;0,100,0))</f>
        <v>-5.7616748459344276</v>
      </c>
    </row>
    <row r="83" spans="1:7" x14ac:dyDescent="0.2">
      <c r="A83" s="66" t="s">
        <v>93</v>
      </c>
      <c r="B83" s="73">
        <f>IFERROR(B81/B80/1000,)</f>
        <v>83.204093586956532</v>
      </c>
      <c r="C83" s="73">
        <f>IFERROR(C81/C80/1000,)</f>
        <v>197.87345464347825</v>
      </c>
      <c r="D83" s="73">
        <f>IFERROR(((B83/C83)-1)*100,IF(B83+C83&lt;&gt;0,100,0))</f>
        <v>-57.95085614850619</v>
      </c>
      <c r="E83" s="73">
        <f>IFERROR(E81/E80/1000,)</f>
        <v>63.468087261932489</v>
      </c>
      <c r="F83" s="73">
        <f>IFERROR(F81/F80/1000,)</f>
        <v>110.91357536872621</v>
      </c>
      <c r="G83" s="73">
        <f>IFERROR(((E83/F83)-1)*100,IF(E83+F83&lt;&gt;0,100,0))</f>
        <v>-42.776989154901692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9549</v>
      </c>
      <c r="C86" s="51">
        <f>C68+C74+C80</f>
        <v>8538</v>
      </c>
      <c r="D86" s="73">
        <f>IFERROR(((B86/C86)-1)*100,IF(B86+C86&lt;&gt;0,100,0))</f>
        <v>11.841180604356992</v>
      </c>
      <c r="E86" s="51">
        <f>E68+E74+E80</f>
        <v>232359</v>
      </c>
      <c r="F86" s="51">
        <f>F68+F74+F80</f>
        <v>235363</v>
      </c>
      <c r="G86" s="73">
        <f>IFERROR(((E86/F86)-1)*100,IF(E86+F86&lt;&gt;0,100,0))</f>
        <v>-1.276326355459434</v>
      </c>
    </row>
    <row r="87" spans="1:7" s="15" customFormat="1" ht="12" x14ac:dyDescent="0.2">
      <c r="A87" s="66" t="s">
        <v>54</v>
      </c>
      <c r="B87" s="51">
        <f t="shared" ref="B87:C87" si="1">B69+B75+B81</f>
        <v>1095239467.825</v>
      </c>
      <c r="C87" s="51">
        <f t="shared" si="1"/>
        <v>841129656.88800013</v>
      </c>
      <c r="D87" s="73">
        <f>IFERROR(((B87/C87)-1)*100,IF(B87+C87&lt;&gt;0,100,0))</f>
        <v>30.210539939484704</v>
      </c>
      <c r="E87" s="51">
        <f t="shared" ref="E87:F87" si="2">E69+E75+E81</f>
        <v>26777568976.723</v>
      </c>
      <c r="F87" s="51">
        <f t="shared" si="2"/>
        <v>23696504384.729</v>
      </c>
      <c r="G87" s="73">
        <f>IFERROR(((E87/F87)-1)*100,IF(E87+F87&lt;&gt;0,100,0))</f>
        <v>13.002190289212301</v>
      </c>
    </row>
    <row r="88" spans="1:7" s="15" customFormat="1" ht="12" x14ac:dyDescent="0.2">
      <c r="A88" s="66" t="s">
        <v>55</v>
      </c>
      <c r="B88" s="51">
        <f t="shared" ref="B88:C88" si="3">B70+B76+B82</f>
        <v>1035563321.7958899</v>
      </c>
      <c r="C88" s="51">
        <f t="shared" si="3"/>
        <v>743945134.05429018</v>
      </c>
      <c r="D88" s="73">
        <f>IFERROR(((B88/C88)-1)*100,IF(B88+C88&lt;&gt;0,100,0))</f>
        <v>39.198883680085814</v>
      </c>
      <c r="E88" s="51">
        <f t="shared" ref="E88:F88" si="4">E70+E76+E82</f>
        <v>24578362039.356052</v>
      </c>
      <c r="F88" s="51">
        <f t="shared" si="4"/>
        <v>20544896566.267124</v>
      </c>
      <c r="G88" s="73">
        <f>IFERROR(((E88/F88)-1)*100,IF(E88+F88&lt;&gt;0,100,0))</f>
        <v>19.632444778094026</v>
      </c>
    </row>
    <row r="89" spans="1:7" x14ac:dyDescent="0.2">
      <c r="A89" s="66" t="s">
        <v>94</v>
      </c>
      <c r="B89" s="73">
        <f>IFERROR((B75/B87)*100,IF(B75+B87&lt;&gt;0,100,0))</f>
        <v>75.552589064131226</v>
      </c>
      <c r="C89" s="73">
        <f>IFERROR((C75/C87)*100,IF(C75+C87&lt;&gt;0,100,0))</f>
        <v>76.403303189626044</v>
      </c>
      <c r="D89" s="73">
        <f>IFERROR(((B89/C89)-1)*100,IF(B89+C89&lt;&gt;0,100,0))</f>
        <v>-1.1134520236427803</v>
      </c>
      <c r="E89" s="73">
        <f>IFERROR((E75/E87)*100,IF(E75+E87&lt;&gt;0,100,0))</f>
        <v>71.364952589021883</v>
      </c>
      <c r="F89" s="73">
        <f>IFERROR((F75/F87)*100,IF(F75+F87&lt;&gt;0,100,0))</f>
        <v>70.522946190614334</v>
      </c>
      <c r="G89" s="73">
        <f>IFERROR(((E89/F89)-1)*100,IF(E89+F89&lt;&gt;0,100,0))</f>
        <v>1.193946713643701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101790894.95</v>
      </c>
      <c r="C97" s="107">
        <v>93703791.987000003</v>
      </c>
      <c r="D97" s="52">
        <f>B97-C97</f>
        <v>8087102.9629999995</v>
      </c>
      <c r="E97" s="107">
        <v>2768532410.4289999</v>
      </c>
      <c r="F97" s="107">
        <v>2698332014.8969998</v>
      </c>
      <c r="G97" s="68">
        <f>E97-F97</f>
        <v>70200395.532000065</v>
      </c>
    </row>
    <row r="98" spans="1:7" s="15" customFormat="1" ht="13.5" x14ac:dyDescent="0.2">
      <c r="A98" s="66" t="s">
        <v>88</v>
      </c>
      <c r="B98" s="53">
        <v>99500005.721000001</v>
      </c>
      <c r="C98" s="107">
        <v>76401046.895999998</v>
      </c>
      <c r="D98" s="52">
        <f>B98-C98</f>
        <v>23098958.825000003</v>
      </c>
      <c r="E98" s="107">
        <v>2708546657.1040001</v>
      </c>
      <c r="F98" s="107">
        <v>2645829734.2020001</v>
      </c>
      <c r="G98" s="68">
        <f>E98-F98</f>
        <v>62716922.90199995</v>
      </c>
    </row>
    <row r="99" spans="1:7" s="15" customFormat="1" ht="12" x14ac:dyDescent="0.2">
      <c r="A99" s="69" t="s">
        <v>16</v>
      </c>
      <c r="B99" s="52">
        <f>B97-B98</f>
        <v>2290889.2290000021</v>
      </c>
      <c r="C99" s="52">
        <f>C97-C98</f>
        <v>17302745.091000006</v>
      </c>
      <c r="D99" s="70"/>
      <c r="E99" s="52">
        <f>E97-E98</f>
        <v>59985753.324999809</v>
      </c>
      <c r="F99" s="70">
        <f>F97-F98</f>
        <v>52502280.694999695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1189.53636101756</v>
      </c>
      <c r="C111" s="108">
        <v>1010.12825154977</v>
      </c>
      <c r="D111" s="73">
        <f>IFERROR(((B111/C111)-1)*100,IF(B111+C111&lt;&gt;0,100,0))</f>
        <v>17.760923842347399</v>
      </c>
      <c r="E111" s="72"/>
      <c r="F111" s="109">
        <v>1189.53636101756</v>
      </c>
      <c r="G111" s="109">
        <v>1175.58080930862</v>
      </c>
    </row>
    <row r="112" spans="1:7" s="15" customFormat="1" ht="12" x14ac:dyDescent="0.2">
      <c r="A112" s="66" t="s">
        <v>50</v>
      </c>
      <c r="B112" s="109">
        <v>1170.7224015019999</v>
      </c>
      <c r="C112" s="108">
        <v>995.00130182018995</v>
      </c>
      <c r="D112" s="73">
        <f>IFERROR(((B112/C112)-1)*100,IF(B112+C112&lt;&gt;0,100,0))</f>
        <v>17.660388922140836</v>
      </c>
      <c r="E112" s="72"/>
      <c r="F112" s="109">
        <v>1170.7224015019999</v>
      </c>
      <c r="G112" s="109">
        <v>1157.2637257255899</v>
      </c>
    </row>
    <row r="113" spans="1:7" s="15" customFormat="1" ht="12" x14ac:dyDescent="0.2">
      <c r="A113" s="66" t="s">
        <v>51</v>
      </c>
      <c r="B113" s="109">
        <v>1296.0325567646501</v>
      </c>
      <c r="C113" s="108">
        <v>1092.54118053365</v>
      </c>
      <c r="D113" s="73">
        <f>IFERROR(((B113/C113)-1)*100,IF(B113+C113&lt;&gt;0,100,0))</f>
        <v>18.625510860067074</v>
      </c>
      <c r="E113" s="72"/>
      <c r="F113" s="109">
        <v>1296.0325567646501</v>
      </c>
      <c r="G113" s="109">
        <v>1277.8318672712001</v>
      </c>
    </row>
    <row r="114" spans="1:7" s="25" customFormat="1" ht="12" x14ac:dyDescent="0.2">
      <c r="A114" s="69" t="s">
        <v>52</v>
      </c>
      <c r="B114" s="73"/>
      <c r="C114" s="72"/>
      <c r="D114" s="74"/>
      <c r="E114" s="72"/>
      <c r="F114" s="58"/>
      <c r="G114" s="58"/>
    </row>
    <row r="115" spans="1:7" s="15" customFormat="1" ht="12" x14ac:dyDescent="0.2">
      <c r="A115" s="66" t="s">
        <v>56</v>
      </c>
      <c r="B115" s="109">
        <v>817.14934518352402</v>
      </c>
      <c r="C115" s="108">
        <v>741.99543017639496</v>
      </c>
      <c r="D115" s="73">
        <f>IFERROR(((B115/C115)-1)*100,IF(B115+C115&lt;&gt;0,100,0))</f>
        <v>10.128622354084138</v>
      </c>
      <c r="E115" s="72"/>
      <c r="F115" s="109">
        <v>817.14934518352402</v>
      </c>
      <c r="G115" s="109">
        <v>816.13437494669404</v>
      </c>
    </row>
    <row r="116" spans="1:7" s="15" customFormat="1" ht="12" x14ac:dyDescent="0.2">
      <c r="A116" s="66" t="s">
        <v>57</v>
      </c>
      <c r="B116" s="109">
        <v>1156.3835325915099</v>
      </c>
      <c r="C116" s="108">
        <v>986.89433497009395</v>
      </c>
      <c r="D116" s="73">
        <f>IFERROR(((B116/C116)-1)*100,IF(B116+C116&lt;&gt;0,100,0))</f>
        <v>17.173996406266934</v>
      </c>
      <c r="E116" s="72"/>
      <c r="F116" s="109">
        <v>1156.3835325915099</v>
      </c>
      <c r="G116" s="109">
        <v>1145.8357842483399</v>
      </c>
    </row>
    <row r="117" spans="1:7" s="15" customFormat="1" ht="12" x14ac:dyDescent="0.2">
      <c r="A117" s="66" t="s">
        <v>59</v>
      </c>
      <c r="B117" s="109">
        <v>1402.3921831493899</v>
      </c>
      <c r="C117" s="108">
        <v>1167.49295996704</v>
      </c>
      <c r="D117" s="73">
        <f>IFERROR(((B117/C117)-1)*100,IF(B117+C117&lt;&gt;0,100,0))</f>
        <v>20.119969133602432</v>
      </c>
      <c r="E117" s="72"/>
      <c r="F117" s="109">
        <v>1402.3921831493899</v>
      </c>
      <c r="G117" s="109">
        <v>1382.6076433094599</v>
      </c>
    </row>
    <row r="118" spans="1:7" s="15" customFormat="1" ht="12" x14ac:dyDescent="0.2">
      <c r="A118" s="66" t="s">
        <v>58</v>
      </c>
      <c r="B118" s="109">
        <v>1288.3349001634699</v>
      </c>
      <c r="C118" s="108">
        <v>1080.18335556033</v>
      </c>
      <c r="D118" s="73">
        <f>IFERROR(((B118/C118)-1)*100,IF(B118+C118&lt;&gt;0,100,0))</f>
        <v>19.270019625063028</v>
      </c>
      <c r="E118" s="72"/>
      <c r="F118" s="109">
        <v>1288.3349001634699</v>
      </c>
      <c r="G118" s="109">
        <v>1268.3152897146599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116</v>
      </c>
      <c r="C127" s="53">
        <v>124</v>
      </c>
      <c r="D127" s="73">
        <f>IFERROR(((B127/C127)-1)*100,IF(B127+C127&lt;&gt;0,100,0))</f>
        <v>-6.4516129032258114</v>
      </c>
      <c r="E127" s="53">
        <v>6592</v>
      </c>
      <c r="F127" s="53">
        <v>8714</v>
      </c>
      <c r="G127" s="73">
        <f>IFERROR(((E127/F127)-1)*100,IF(E127+F127&lt;&gt;0,100,0))</f>
        <v>-24.351618085838879</v>
      </c>
    </row>
    <row r="128" spans="1:7" s="15" customFormat="1" ht="12" x14ac:dyDescent="0.2">
      <c r="A128" s="66" t="s">
        <v>74</v>
      </c>
      <c r="B128" s="54">
        <v>4</v>
      </c>
      <c r="C128" s="53">
        <v>1</v>
      </c>
      <c r="D128" s="73">
        <f>IFERROR(((B128/C128)-1)*100,IF(B128+C128&lt;&gt;0,100,0))</f>
        <v>300</v>
      </c>
      <c r="E128" s="53">
        <v>211</v>
      </c>
      <c r="F128" s="53">
        <v>175</v>
      </c>
      <c r="G128" s="73">
        <f>IFERROR(((E128/F128)-1)*100,IF(E128+F128&lt;&gt;0,100,0))</f>
        <v>20.571428571428573</v>
      </c>
    </row>
    <row r="129" spans="1:7" s="25" customFormat="1" ht="12" x14ac:dyDescent="0.2">
      <c r="A129" s="69" t="s">
        <v>34</v>
      </c>
      <c r="B129" s="70">
        <f>SUM(B126:B128)</f>
        <v>120</v>
      </c>
      <c r="C129" s="70">
        <f>SUM(C126:C128)</f>
        <v>125</v>
      </c>
      <c r="D129" s="73">
        <f>IFERROR(((B129/C129)-1)*100,IF(B129+C129&lt;&gt;0,100,0))</f>
        <v>-4.0000000000000036</v>
      </c>
      <c r="E129" s="70">
        <f>SUM(E126:E128)</f>
        <v>6803</v>
      </c>
      <c r="F129" s="70">
        <f>SUM(F126:F128)</f>
        <v>8889</v>
      </c>
      <c r="G129" s="73">
        <f>IFERROR(((E129/F129)-1)*100,IF(E129+F129&lt;&gt;0,100,0))</f>
        <v>-23.467206659916751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9</v>
      </c>
      <c r="C132" s="53">
        <v>0</v>
      </c>
      <c r="D132" s="73">
        <f>IFERROR(((B132/C132)-1)*100,IF(B132+C132&lt;&gt;0,100,0))</f>
        <v>100</v>
      </c>
      <c r="E132" s="53">
        <v>703</v>
      </c>
      <c r="F132" s="53">
        <v>715</v>
      </c>
      <c r="G132" s="73">
        <f>IFERROR(((E132/F132)-1)*100,IF(E132+F132&lt;&gt;0,100,0))</f>
        <v>-1.6783216783216814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9</v>
      </c>
      <c r="C134" s="70">
        <f>SUM(C132:C133)</f>
        <v>0</v>
      </c>
      <c r="D134" s="73">
        <f>IFERROR(((B134/C134)-1)*100,IF(B134+C134&lt;&gt;0,100,0))</f>
        <v>100</v>
      </c>
      <c r="E134" s="70">
        <f>SUM(E132:E133)</f>
        <v>703</v>
      </c>
      <c r="F134" s="70">
        <f>SUM(F132:F133)</f>
        <v>715</v>
      </c>
      <c r="G134" s="73">
        <f>IFERROR(((E134/F134)-1)*100,IF(E134+F134&lt;&gt;0,100,0))</f>
        <v>-1.6783216783216814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118194</v>
      </c>
      <c r="C138" s="53">
        <v>626316</v>
      </c>
      <c r="D138" s="73">
        <f>IFERROR(((B138/C138)-1)*100,IF(B138+C138&lt;&gt;0,100,0))</f>
        <v>-81.128695418925915</v>
      </c>
      <c r="E138" s="53">
        <v>8045473</v>
      </c>
      <c r="F138" s="53">
        <v>8598235</v>
      </c>
      <c r="G138" s="73">
        <f>IFERROR(((E138/F138)-1)*100,IF(E138+F138&lt;&gt;0,100,0))</f>
        <v>-6.4287845121702265</v>
      </c>
    </row>
    <row r="139" spans="1:7" s="15" customFormat="1" ht="12" x14ac:dyDescent="0.2">
      <c r="A139" s="66" t="s">
        <v>74</v>
      </c>
      <c r="B139" s="54">
        <v>9</v>
      </c>
      <c r="C139" s="53">
        <v>6</v>
      </c>
      <c r="D139" s="73">
        <f>IFERROR(((B139/C139)-1)*100,IF(B139+C139&lt;&gt;0,100,0))</f>
        <v>50</v>
      </c>
      <c r="E139" s="53">
        <v>7769</v>
      </c>
      <c r="F139" s="53">
        <v>6462</v>
      </c>
      <c r="G139" s="73">
        <f>IFERROR(((E139/F139)-1)*100,IF(E139+F139&lt;&gt;0,100,0))</f>
        <v>20.225936242649347</v>
      </c>
    </row>
    <row r="140" spans="1:7" s="15" customFormat="1" ht="12" x14ac:dyDescent="0.2">
      <c r="A140" s="69" t="s">
        <v>34</v>
      </c>
      <c r="B140" s="70">
        <f>SUM(B137:B139)</f>
        <v>118203</v>
      </c>
      <c r="C140" s="70">
        <f>SUM(C137:C139)</f>
        <v>626322</v>
      </c>
      <c r="D140" s="73">
        <f>IFERROR(((B140/C140)-1)*100,IF(B140+C140&lt;&gt;0,100,0))</f>
        <v>-81.127439240518456</v>
      </c>
      <c r="E140" s="70">
        <f>SUM(E137:E139)</f>
        <v>8053242</v>
      </c>
      <c r="F140" s="70">
        <f>SUM(F137:F139)</f>
        <v>8604697</v>
      </c>
      <c r="G140" s="73">
        <f>IFERROR(((E140/F140)-1)*100,IF(E140+F140&lt;&gt;0,100,0))</f>
        <v>-6.4087672116752037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8050</v>
      </c>
      <c r="C143" s="53">
        <v>0</v>
      </c>
      <c r="D143" s="73">
        <f>IFERROR(((B143/C143)-1)*100,)</f>
        <v>0</v>
      </c>
      <c r="E143" s="53">
        <v>326729</v>
      </c>
      <c r="F143" s="53">
        <v>553227</v>
      </c>
      <c r="G143" s="73">
        <f>IFERROR(((E143/F143)-1)*100,)</f>
        <v>-40.941241118022077</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8050</v>
      </c>
      <c r="C145" s="70">
        <f>SUM(C143:C144)</f>
        <v>0</v>
      </c>
      <c r="D145" s="73">
        <f>IFERROR(((B145/C145)-1)*100,)</f>
        <v>0</v>
      </c>
      <c r="E145" s="70">
        <f>SUM(E143:E144)</f>
        <v>326729</v>
      </c>
      <c r="F145" s="70">
        <f>SUM(F143:F144)</f>
        <v>553227</v>
      </c>
      <c r="G145" s="73">
        <f>IFERROR(((E145/F145)-1)*100,)</f>
        <v>-40.941241118022077</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11339165.27963</v>
      </c>
      <c r="C149" s="53">
        <v>54210464.79817</v>
      </c>
      <c r="D149" s="73">
        <f>IFERROR(((B149/C149)-1)*100,IF(B149+C149&lt;&gt;0,100,0))</f>
        <v>-79.083069437152702</v>
      </c>
      <c r="E149" s="53">
        <v>733666250.75450003</v>
      </c>
      <c r="F149" s="53">
        <v>733237580.96881998</v>
      </c>
      <c r="G149" s="73">
        <f>IFERROR(((E149/F149)-1)*100,IF(E149+F149&lt;&gt;0,100,0))</f>
        <v>5.8462604319009515E-2</v>
      </c>
    </row>
    <row r="150" spans="1:7" x14ac:dyDescent="0.2">
      <c r="A150" s="66" t="s">
        <v>74</v>
      </c>
      <c r="B150" s="54">
        <v>105605.86</v>
      </c>
      <c r="C150" s="53">
        <v>59640.54</v>
      </c>
      <c r="D150" s="73">
        <f>IFERROR(((B150/C150)-1)*100,IF(B150+C150&lt;&gt;0,100,0))</f>
        <v>77.070596610962937</v>
      </c>
      <c r="E150" s="53">
        <v>57803268.5</v>
      </c>
      <c r="F150" s="53">
        <v>46097341.509999998</v>
      </c>
      <c r="G150" s="73">
        <f>IFERROR(((E150/F150)-1)*100,IF(E150+F150&lt;&gt;0,100,0))</f>
        <v>25.393930770303985</v>
      </c>
    </row>
    <row r="151" spans="1:7" s="15" customFormat="1" ht="12" x14ac:dyDescent="0.2">
      <c r="A151" s="69" t="s">
        <v>34</v>
      </c>
      <c r="B151" s="70">
        <f>SUM(B148:B150)</f>
        <v>11444771.139629999</v>
      </c>
      <c r="C151" s="70">
        <f>SUM(C148:C150)</f>
        <v>54270105.338169999</v>
      </c>
      <c r="D151" s="73">
        <f>IFERROR(((B151/C151)-1)*100,IF(B151+C151&lt;&gt;0,100,0))</f>
        <v>-78.91146319264557</v>
      </c>
      <c r="E151" s="70">
        <f>SUM(E148:E150)</f>
        <v>791469519.25450003</v>
      </c>
      <c r="F151" s="70">
        <f>SUM(F148:F150)</f>
        <v>779334922.47881997</v>
      </c>
      <c r="G151" s="73">
        <f>IFERROR(((E151/F151)-1)*100,IF(E151+F151&lt;&gt;0,100,0))</f>
        <v>1.5570451709110866</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4962.3500000000004</v>
      </c>
      <c r="C154" s="53">
        <v>0</v>
      </c>
      <c r="D154" s="73">
        <f>IFERROR(((B154/C154)-1)*100,IF(B154+C154&lt;&gt;0,100,0))</f>
        <v>100</v>
      </c>
      <c r="E154" s="53">
        <v>448077.22022000002</v>
      </c>
      <c r="F154" s="53">
        <v>631888.80700000003</v>
      </c>
      <c r="G154" s="73">
        <f>IFERROR(((E154/F154)-1)*100,IF(E154+F154&lt;&gt;0,100,0))</f>
        <v>-29.089229741649781</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4962.3500000000004</v>
      </c>
      <c r="C156" s="70">
        <f>SUM(C154:C155)</f>
        <v>0</v>
      </c>
      <c r="D156" s="73">
        <f>IFERROR(((B156/C156)-1)*100,IF(B156+C156&lt;&gt;0,100,0))</f>
        <v>100</v>
      </c>
      <c r="E156" s="70">
        <f>SUM(E154:E155)</f>
        <v>448077.22022000002</v>
      </c>
      <c r="F156" s="70">
        <f>SUM(F154:F155)</f>
        <v>631888.80700000003</v>
      </c>
      <c r="G156" s="73">
        <f>IFERROR(((E156/F156)-1)*100,IF(E156+F156&lt;&gt;0,100,0))</f>
        <v>-29.089229741649781</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1381425</v>
      </c>
      <c r="C160" s="53">
        <v>1552957</v>
      </c>
      <c r="D160" s="73">
        <f>IFERROR(((B160/C160)-1)*100,IF(B160+C160&lt;&gt;0,100,0))</f>
        <v>-11.04550866508216</v>
      </c>
      <c r="E160" s="65"/>
      <c r="F160" s="65"/>
      <c r="G160" s="52"/>
    </row>
    <row r="161" spans="1:7" s="15" customFormat="1" ht="12" x14ac:dyDescent="0.2">
      <c r="A161" s="66" t="s">
        <v>74</v>
      </c>
      <c r="B161" s="54">
        <v>1486</v>
      </c>
      <c r="C161" s="53">
        <v>1453</v>
      </c>
      <c r="D161" s="73">
        <f>IFERROR(((B161/C161)-1)*100,IF(B161+C161&lt;&gt;0,100,0))</f>
        <v>2.271163110805241</v>
      </c>
      <c r="E161" s="65"/>
      <c r="F161" s="65"/>
      <c r="G161" s="52"/>
    </row>
    <row r="162" spans="1:7" s="25" customFormat="1" ht="12" x14ac:dyDescent="0.2">
      <c r="A162" s="69" t="s">
        <v>34</v>
      </c>
      <c r="B162" s="70">
        <f>SUM(B159:B161)</f>
        <v>1382911</v>
      </c>
      <c r="C162" s="70">
        <f>SUM(C159:C161)</f>
        <v>1554410</v>
      </c>
      <c r="D162" s="73">
        <f>IFERROR(((B162/C162)-1)*100,IF(B162+C162&lt;&gt;0,100,0))</f>
        <v>-11.033060775471082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212134</v>
      </c>
      <c r="C165" s="53">
        <v>198537</v>
      </c>
      <c r="D165" s="73">
        <f>IFERROR(((B165/C165)-1)*100,IF(B165+C165&lt;&gt;0,100,0))</f>
        <v>6.8485974906440594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212134</v>
      </c>
      <c r="C167" s="70">
        <f>SUM(C165:C166)</f>
        <v>198537</v>
      </c>
      <c r="D167" s="73">
        <f>IFERROR(((B167/C167)-1)*100,IF(B167+C167&lt;&gt;0,100,0))</f>
        <v>6.8485974906440594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21302</v>
      </c>
      <c r="C175" s="88">
        <v>21580</v>
      </c>
      <c r="D175" s="73">
        <f>IFERROR(((B175/C175)-1)*100,IF(B175+C175&lt;&gt;0,100,0))</f>
        <v>-1.2882298424467087</v>
      </c>
      <c r="E175" s="88">
        <v>729152</v>
      </c>
      <c r="F175" s="88">
        <v>834652</v>
      </c>
      <c r="G175" s="73">
        <f>IFERROR(((E175/F175)-1)*100,IF(E175+F175&lt;&gt;0,100,0))</f>
        <v>-12.639998466426727</v>
      </c>
    </row>
    <row r="176" spans="1:7" x14ac:dyDescent="0.2">
      <c r="A176" s="66" t="s">
        <v>32</v>
      </c>
      <c r="B176" s="87">
        <v>149052</v>
      </c>
      <c r="C176" s="88">
        <v>116252</v>
      </c>
      <c r="D176" s="73">
        <f t="shared" ref="D176:D178" si="5">IFERROR(((B176/C176)-1)*100,IF(B176+C176&lt;&gt;0,100,0))</f>
        <v>28.214568351512238</v>
      </c>
      <c r="E176" s="88">
        <v>3160376</v>
      </c>
      <c r="F176" s="88">
        <v>3842624</v>
      </c>
      <c r="G176" s="73">
        <f>IFERROR(((E176/F176)-1)*100,IF(E176+F176&lt;&gt;0,100,0))</f>
        <v>-17.754742592561744</v>
      </c>
    </row>
    <row r="177" spans="1:7" x14ac:dyDescent="0.2">
      <c r="A177" s="66" t="s">
        <v>91</v>
      </c>
      <c r="B177" s="87">
        <v>67560851.545658007</v>
      </c>
      <c r="C177" s="88">
        <v>49267530.92554</v>
      </c>
      <c r="D177" s="73">
        <f t="shared" si="5"/>
        <v>37.130581290475952</v>
      </c>
      <c r="E177" s="88">
        <v>1433684789.21101</v>
      </c>
      <c r="F177" s="88">
        <v>1635130387.0885999</v>
      </c>
      <c r="G177" s="73">
        <f>IFERROR(((E177/F177)-1)*100,IF(E177+F177&lt;&gt;0,100,0))</f>
        <v>-12.319849197853273</v>
      </c>
    </row>
    <row r="178" spans="1:7" x14ac:dyDescent="0.2">
      <c r="A178" s="66" t="s">
        <v>92</v>
      </c>
      <c r="B178" s="87">
        <v>191774</v>
      </c>
      <c r="C178" s="88">
        <v>222648</v>
      </c>
      <c r="D178" s="73">
        <f t="shared" si="5"/>
        <v>-13.866731342747297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510</v>
      </c>
      <c r="C181" s="88">
        <v>336</v>
      </c>
      <c r="D181" s="73">
        <f t="shared" ref="D181:D184" si="6">IFERROR(((B181/C181)-1)*100,IF(B181+C181&lt;&gt;0,100,0))</f>
        <v>51.785714285714278</v>
      </c>
      <c r="E181" s="88">
        <v>23648</v>
      </c>
      <c r="F181" s="88">
        <v>25024</v>
      </c>
      <c r="G181" s="73">
        <f t="shared" ref="G181" si="7">IFERROR(((E181/F181)-1)*100,IF(E181+F181&lt;&gt;0,100,0))</f>
        <v>-5.4987212276214841</v>
      </c>
    </row>
    <row r="182" spans="1:7" x14ac:dyDescent="0.2">
      <c r="A182" s="66" t="s">
        <v>32</v>
      </c>
      <c r="B182" s="87">
        <v>5624</v>
      </c>
      <c r="C182" s="88">
        <v>4878</v>
      </c>
      <c r="D182" s="73">
        <f t="shared" si="6"/>
        <v>15.293152931529308</v>
      </c>
      <c r="E182" s="88">
        <v>259856</v>
      </c>
      <c r="F182" s="88">
        <v>273066</v>
      </c>
      <c r="G182" s="73">
        <f t="shared" ref="G182" si="8">IFERROR(((E182/F182)-1)*100,IF(E182+F182&lt;&gt;0,100,0))</f>
        <v>-4.8376582950641955</v>
      </c>
    </row>
    <row r="183" spans="1:7" x14ac:dyDescent="0.2">
      <c r="A183" s="66" t="s">
        <v>91</v>
      </c>
      <c r="B183" s="87">
        <v>90026.455100000006</v>
      </c>
      <c r="C183" s="88">
        <v>97345.891040000002</v>
      </c>
      <c r="D183" s="73">
        <f t="shared" si="6"/>
        <v>-7.5189983488798688</v>
      </c>
      <c r="E183" s="88">
        <v>5533863.4717600001</v>
      </c>
      <c r="F183" s="88">
        <v>5751152.6264000004</v>
      </c>
      <c r="G183" s="73">
        <f t="shared" ref="G183" si="9">IFERROR(((E183/F183)-1)*100,IF(E183+F183&lt;&gt;0,100,0))</f>
        <v>-3.7781844571914136</v>
      </c>
    </row>
    <row r="184" spans="1:7" x14ac:dyDescent="0.2">
      <c r="A184" s="66" t="s">
        <v>92</v>
      </c>
      <c r="B184" s="87">
        <v>40912</v>
      </c>
      <c r="C184" s="88">
        <v>52188</v>
      </c>
      <c r="D184" s="73">
        <f t="shared" si="6"/>
        <v>-21.606499578447156</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2025-07-07T10:44:17Z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