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10A20536-C60A-4815-BAB4-E072D499A1E9}" xr6:coauthVersionLast="47" xr6:coauthVersionMax="47" xr10:uidLastSave="{00000000-0000-0000-0000-000000000000}"/>
  <bookViews>
    <workbookView xWindow="-120" yWindow="-120" windowWidth="19440" windowHeight="1164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<sst xmlns="http://schemas.openxmlformats.org/spreadsheetml/2006/main" count="265" uniqueCount="100">
  <si>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</si>
  <si>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</si>
  <si>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</si>
  <si>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</si>
  <si>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</si>
  <si>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</si>
  <si>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</si>
  <si>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</si>
  <si>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</si>
  <si>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</si>
  <si>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</si>
  <si>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</si>
  <si>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</si>
  <si>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</si>
  <si>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</si>
  <si>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</si>
  <si>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</si>
  <si>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</si>
  <si>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</si>
  <si>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</si>
  <si>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</si>
  <si>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</si>
  <si>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</si>
  <si>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</si>
  <si>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</si>
  <si>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</si>
  <si>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</si>
  <si>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</si>
  <si>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</si>
  <si>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</si>
  <si>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</si>
  <si>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</si>
  <si>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</si>
  <si>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</si>
  <si>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</si>
  <si>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</si>
  <si>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</si>
  <si>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</si>
  <si>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</si>
  <si>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</si>
  <si>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</si>
  <si>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</si>
  <si>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</si>
  <si>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</si>
  <si>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</si>
  <si>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</si>
  <si>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</si>
  <si>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</si>
  <si>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</si>
  <si>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</si>
  <si>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</si>
  <si>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</si>
  <si>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</si>
  <si>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</si>
  <si>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</si>
  <si>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</si>
  <si>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</si>
  <si>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</si>
  <si>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</si>
  <si>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</si>
  <si>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</si>
  <si>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</si>
  <si>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</si>
  <si>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</si>
  <si>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</si>
  <si>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</si>
  <si>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</si>
  <si>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</si>
  <si>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</si>
  <si>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</si>
  <si>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</si>
  <si>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</si>
  <si>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</si>
  <si>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</si>
  <si>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</si>
  <si>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</si>
  <si>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</si>
  <si>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</si>
  <si>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</si>
  <si>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</si>
  <si>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</si>
  <si>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</si>
  <si>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</si>
  <si>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</si>
  <si>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</si>
  <si>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</si>
  <si>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</si>
  <si>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</si>
  <si>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</si>
  <si>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</si>
  <si>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</si>
  <si>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</si>
  <si>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</si>
  <si>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</si>
  <si>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</si>
  <si>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</si>
  <si>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</si>
  <si>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25 July 2025</t>
  </si>
  <si>
    <t>25.07.2025</t>
  </si>
  <si>
    <t>26.07.2024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</si>
</sst>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2025</v>
      </c>
      <c r="F10" s="103">
        <v>2024</v>
      </c>
      <c r="G10" s="26" t="s">
        <v>7</v>
      </c>
    </row>
    <row r="11" spans="1:7" s="15" customFormat="1" ht="12" x14ac:dyDescent="0.2">
      <c r="A11" s="51" t="s">
        <v>8</v>
      </c>
      <c r="B11" s="54">
        <v>1973931</v>
      </c>
      <c r="C11" s="54">
        <v>1632193</v>
      </c>
      <c r="D11" s="73">
        <f>IFERROR(((B11/C11)-1)*100,IF(B11+C11&lt;&gt;0,100,0))</f>
        <v>20.937352384184948</v>
      </c>
      <c r="E11" s="54">
        <v>55059466</v>
      </c>
      <c r="F11" s="54">
        <v>51087569</v>
      </c>
      <c r="G11" s="73">
        <f>IFERROR(((E11/F11)-1)*100,IF(E11+F11&lt;&gt;0,100,0))</f>
        <v>7.7746838961940012</v>
      </c>
    </row>
    <row r="12" spans="1:7" s="15" customFormat="1" ht="12" x14ac:dyDescent="0.2">
      <c r="A12" s="51" t="s">
        <v>9</v>
      </c>
      <c r="B12" s="54">
        <v>3701671.2880000002</v>
      </c>
      <c r="C12" s="54">
        <v>1561928.4809999999</v>
      </c>
      <c r="D12" s="73">
        <f>IFERROR(((B12/C12)-1)*100,IF(B12+C12&lt;&gt;0,100,0))</f>
        <v>136.99364811057569</v>
      </c>
      <c r="E12" s="54">
        <v>47982243.336000003</v>
      </c>
      <c r="F12" s="54">
        <v>43147584.582999997</v>
      </c>
      <c r="G12" s="73">
        <f>IFERROR(((E12/F12)-1)*100,IF(E12+F12&lt;&gt;0,100,0))</f>
        <v>11.2049348757864</v>
      </c>
    </row>
    <row r="13" spans="1:7" s="15" customFormat="1" ht="12" x14ac:dyDescent="0.2">
      <c r="A13" s="51" t="s">
        <v>10</v>
      </c>
      <c r="B13" s="54">
        <v>176137799.20196199</v>
      </c>
      <c r="C13" s="54">
        <v>97373718.530313894</v>
      </c>
      <c r="D13" s="73">
        <f>IFERROR(((B13/C13)-1)*100,IF(B13+C13&lt;&gt;0,100,0))</f>
        <v>80.8884387496485</v>
      </c>
      <c r="E13" s="54">
        <v>3755805323.9886298</v>
      </c>
      <c r="F13" s="54">
        <v>2962038092.2918801</v>
      </c>
      <c r="G13" s="73">
        <f>IFERROR(((E13/F13)-1)*100,IF(E13+F13&lt;&gt;0,100,0))</f>
        <v>26.798008903476699</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478</v>
      </c>
      <c r="C16" s="54">
        <v>481</v>
      </c>
      <c r="D16" s="73">
        <f>IFERROR(((B16/C16)-1)*100,IF(B16+C16&lt;&gt;0,100,0))</f>
        <v>-0.62370062370061818</v>
      </c>
      <c r="E16" s="54">
        <v>13177</v>
      </c>
      <c r="F16" s="54">
        <v>12966</v>
      </c>
      <c r="G16" s="73">
        <f>IFERROR(((E16/F16)-1)*100,IF(E16+F16&lt;&gt;0,100,0))</f>
        <v>1.6273330248341766</v>
      </c>
    </row>
    <row r="17" spans="1:7" s="15" customFormat="1" ht="12" x14ac:dyDescent="0.2">
      <c r="A17" s="51" t="s">
        <v>9</v>
      </c>
      <c r="B17" s="54">
        <v>1937142.6170000001</v>
      </c>
      <c r="C17" s="54">
        <v>176781.99400000001</v>
      </c>
      <c r="D17" s="73">
        <f>IFERROR(((B17/C17)-1)*100,IF(B17+C17&lt;&gt;0,100,0))</f>
        <v>995.78049956829875</v>
      </c>
      <c r="E17" s="54">
        <v>7235830.9349999996</v>
      </c>
      <c r="F17" s="54">
        <v>6824674.6119999997</v>
      </c>
      <c r="G17" s="73">
        <f>IFERROR(((E17/F17)-1)*100,IF(E17+F17&lt;&gt;0,100,0))</f>
        <v>6.0245556949638734</v>
      </c>
    </row>
    <row r="18" spans="1:7" s="15" customFormat="1" ht="12" x14ac:dyDescent="0.2">
      <c r="A18" s="51" t="s">
        <v>10</v>
      </c>
      <c r="B18" s="54">
        <v>57957545.240827397</v>
      </c>
      <c r="C18" s="54">
        <v>18580631.966318902</v>
      </c>
      <c r="D18" s="73">
        <f>IFERROR(((B18/C18)-1)*100,IF(B18+C18&lt;&gt;0,100,0))</f>
        <v>211.92451013446151</v>
      </c>
      <c r="E18" s="54">
        <v>463851600.30295902</v>
      </c>
      <c r="F18" s="54">
        <v>336711184.11742502</v>
      </c>
      <c r="G18" s="73">
        <f>IFERROR(((E18/F18)-1)*100,IF(E18+F18&lt;&gt;0,100,0))</f>
        <v>37.759487116173403</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2025</v>
      </c>
      <c r="F23" s="103">
        <v>2024</v>
      </c>
      <c r="G23" s="26" t="s">
        <v>13</v>
      </c>
    </row>
    <row r="24" spans="1:7" s="15" customFormat="1" ht="12" x14ac:dyDescent="0.2">
      <c r="A24" s="51" t="s">
        <v>14</v>
      </c>
      <c r="B24" s="53">
        <v>37196302.635070004</v>
      </c>
      <c r="C24" s="53">
        <v>10508810.758719999</v>
      </c>
      <c r="D24" s="52">
        <f>B24-C24</f>
        <v>26687491.876350004</v>
      </c>
      <c r="E24" s="54">
        <v>530934967.94896001</v>
      </c>
      <c r="F24" s="54">
        <v>422294151.72766</v>
      </c>
      <c r="G24" s="52">
        <f>E24-F24</f>
        <v>108640816.22130001</v>
      </c>
    </row>
    <row r="25" spans="1:7" s="15" customFormat="1" ht="12" x14ac:dyDescent="0.2">
      <c r="A25" s="55" t="s">
        <v>15</v>
      </c>
      <c r="B25" s="53">
        <v>26080098.198740002</v>
      </c>
      <c r="C25" s="53">
        <v>13607706.82377</v>
      </c>
      <c r="D25" s="52">
        <f>B25-C25</f>
        <v>12472391.374970002</v>
      </c>
      <c r="E25" s="54">
        <v>662709679.26245999</v>
      </c>
      <c r="F25" s="54">
        <v>506698954.16376001</v>
      </c>
      <c r="G25" s="52">
        <f>E25-F25</f>
        <v>156010725.09869999</v>
      </c>
    </row>
    <row r="26" spans="1:7" s="25" customFormat="1" ht="12" x14ac:dyDescent="0.2">
      <c r="A26" s="56" t="s">
        <v>16</v>
      </c>
      <c r="B26" s="57">
        <f>B24-B25</f>
        <v>11116204.436330002</v>
      </c>
      <c r="C26" s="57">
        <f>C24-C25</f>
        <v>-3098896.0650500003</v>
      </c>
      <c r="D26" s="57"/>
      <c r="E26" s="57">
        <f>E24-E25</f>
        <v>-131774711.31349999</v>
      </c>
      <c r="F26" s="57">
        <f>F24-F25</f>
        <v>-84404802.436100006</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98918.866921950001</v>
      </c>
      <c r="C33" s="104">
        <v>81120.508106299996</v>
      </c>
      <c r="D33" s="73">
        <f t="shared" ref="D33:D42" si="0">IFERROR(((B33/C33)-1)*100,IF(B33+C33&lt;&gt;0,100,0))</f>
        <v>21.940640204480854</v>
      </c>
      <c r="E33" s="51"/>
      <c r="F33" s="104">
        <v>100521.22</v>
      </c>
      <c r="G33" s="104">
        <v>98687.07</v>
      </c>
    </row>
    <row r="34" spans="1:7" s="15" customFormat="1" ht="12" x14ac:dyDescent="0.2">
      <c r="A34" s="51" t="s">
        <v>23</v>
      </c>
      <c r="B34" s="104">
        <v>100227.08177695</v>
      </c>
      <c r="C34" s="104">
        <v>84994.01508569</v>
      </c>
      <c r="D34" s="73">
        <f t="shared" si="0"/>
        <v>17.922516868866811</v>
      </c>
      <c r="E34" s="51"/>
      <c r="F34" s="104">
        <v>102205.19</v>
      </c>
      <c r="G34" s="104">
        <v>100184.51</v>
      </c>
    </row>
    <row r="35" spans="1:7" s="15" customFormat="1" ht="12" x14ac:dyDescent="0.2">
      <c r="A35" s="51" t="s">
        <v>24</v>
      </c>
      <c r="B35" s="104">
        <v>93824.0057772</v>
      </c>
      <c r="C35" s="104">
        <v>80568.117855100005</v>
      </c>
      <c r="D35" s="73">
        <f t="shared" si="0"/>
        <v>16.453019227705457</v>
      </c>
      <c r="E35" s="51"/>
      <c r="F35" s="104">
        <v>95081.24</v>
      </c>
      <c r="G35" s="104">
        <v>93824.01</v>
      </c>
    </row>
    <row r="36" spans="1:7" s="15" customFormat="1" ht="12" x14ac:dyDescent="0.2">
      <c r="A36" s="51" t="s">
        <v>25</v>
      </c>
      <c r="B36" s="104">
        <v>91303.399751420002</v>
      </c>
      <c r="C36" s="104">
        <v>74042.431953740001</v>
      </c>
      <c r="D36" s="73">
        <f t="shared" si="0"/>
        <v>23.312264794954672</v>
      </c>
      <c r="E36" s="51"/>
      <c r="F36" s="104">
        <v>92825.17</v>
      </c>
      <c r="G36" s="104">
        <v>90917.83</v>
      </c>
    </row>
    <row r="37" spans="1:7" s="15" customFormat="1" ht="12" x14ac:dyDescent="0.2">
      <c r="A37" s="51" t="s">
        <v>79</v>
      </c>
      <c r="B37" s="104">
        <v>82228.349440780003</v>
      </c>
      <c r="C37" s="104">
        <v>60374.864626950002</v>
      </c>
      <c r="D37" s="73">
        <f t="shared" si="0"/>
        <v>36.196329298393316</v>
      </c>
      <c r="E37" s="51"/>
      <c r="F37" s="104">
        <v>85857.21</v>
      </c>
      <c r="G37" s="104">
        <v>80771.839999999997</v>
      </c>
    </row>
    <row r="38" spans="1:7" s="15" customFormat="1" ht="12" x14ac:dyDescent="0.2">
      <c r="A38" s="51" t="s">
        <v>26</v>
      </c>
      <c r="B38" s="104">
        <v>139353.08964019999</v>
      </c>
      <c r="C38" s="104">
        <v>108110.38912882999</v>
      </c>
      <c r="D38" s="73">
        <f t="shared" si="0"/>
        <v>28.898888222610665</v>
      </c>
      <c r="E38" s="51"/>
      <c r="F38" s="104">
        <v>141408.03</v>
      </c>
      <c r="G38" s="104">
        <v>137540.26999999999</v>
      </c>
    </row>
    <row r="39" spans="1:7" s="15" customFormat="1" ht="12" x14ac:dyDescent="0.2">
      <c r="A39" s="51" t="s">
        <v>27</v>
      </c>
      <c r="B39" s="104">
        <v>21105.901316219999</v>
      </c>
      <c r="C39" s="104">
        <v>19448.524435439998</v>
      </c>
      <c r="D39" s="73">
        <f t="shared" si="0"/>
        <v>8.5218644030384816</v>
      </c>
      <c r="E39" s="51"/>
      <c r="F39" s="104">
        <v>21562.89</v>
      </c>
      <c r="G39" s="104">
        <v>21025.66</v>
      </c>
    </row>
    <row r="40" spans="1:7" s="15" customFormat="1" ht="12" x14ac:dyDescent="0.2">
      <c r="A40" s="51" t="s">
        <v>28</v>
      </c>
      <c r="B40" s="104">
        <v>134826.66211187001</v>
      </c>
      <c r="C40" s="104">
        <v>111313.42850215999</v>
      </c>
      <c r="D40" s="73">
        <f t="shared" si="0"/>
        <v>21.123447481678959</v>
      </c>
      <c r="E40" s="51"/>
      <c r="F40" s="104">
        <v>136428.92000000001</v>
      </c>
      <c r="G40" s="104">
        <v>133696.32999999999</v>
      </c>
    </row>
    <row r="41" spans="1:7" s="15" customFormat="1" ht="12" x14ac:dyDescent="0.2">
      <c r="A41" s="51" t="s">
        <v>29</v>
      </c>
      <c r="B41" s="59"/>
      <c r="C41" s="59"/>
      <c r="D41" s="73">
        <f t="shared" si="0"/>
        <v>0</v>
      </c>
      <c r="E41" s="51"/>
      <c r="F41" s="59"/>
      <c r="G41" s="59"/>
    </row>
    <row r="42" spans="1:7" s="15" customFormat="1" ht="12" x14ac:dyDescent="0.2">
      <c r="A42" s="51" t="s">
        <v>78</v>
      </c>
      <c r="B42" s="104">
        <v>638.21850595000001</v>
      </c>
      <c r="C42" s="104">
        <v>646.34617873000002</v>
      </c>
      <c r="D42" s="73">
        <f t="shared" si="0"/>
        <v>-1.2574798223407124</v>
      </c>
      <c r="E42" s="51"/>
      <c r="F42" s="104">
        <v>650.21</v>
      </c>
      <c r="G42" s="104">
        <v>628.03</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22251.8666457197</v>
      </c>
      <c r="D48" s="59"/>
      <c r="E48" s="105">
        <v>18896.521151919598</v>
      </c>
      <c r="F48" s="59"/>
      <c r="G48" s="73">
        <f>IFERROR(((C48/E48)-1)*100,IF(C48+E48&lt;&gt;0,100,0))</f>
        <v>17.756419114527056</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3184</v>
      </c>
      <c r="D54" s="62"/>
      <c r="E54" s="106">
        <v>507656</v>
      </c>
      <c r="F54" s="106">
        <v>68500083.465000004</v>
      </c>
      <c r="G54" s="106">
        <v>11670081.05374</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2025</v>
      </c>
      <c r="F67" s="103">
        <v>2024</v>
      </c>
      <c r="G67" s="26" t="s">
        <v>7</v>
      </c>
    </row>
    <row r="68" spans="1:7" s="15" customFormat="1" ht="12" x14ac:dyDescent="0.2">
      <c r="A68" s="64" t="s">
        <v>53</v>
      </c>
      <c r="B68" s="54">
        <v>5082</v>
      </c>
      <c r="C68" s="53">
        <v>6546</v>
      </c>
      <c r="D68" s="73">
        <f>IFERROR(((B68/C68)-1)*100,IF(B68+C68&lt;&gt;0,100,0))</f>
        <v>-22.36480293308891</v>
      </c>
      <c r="E68" s="53">
        <v>171995</v>
      </c>
      <c r="F68" s="53">
        <v>180134</v>
      </c>
      <c r="G68" s="73">
        <f>IFERROR(((E68/F68)-1)*100,IF(E68+F68&lt;&gt;0,100,0))</f>
        <v>-4.5183030410694265</v>
      </c>
    </row>
    <row r="69" spans="1:7" s="15" customFormat="1" ht="12" x14ac:dyDescent="0.2">
      <c r="A69" s="66" t="s">
        <v>54</v>
      </c>
      <c r="B69" s="54">
        <v>236367942.706</v>
      </c>
      <c r="C69" s="53">
        <v>268466642.79299998</v>
      </c>
      <c r="D69" s="73">
        <f>IFERROR(((B69/C69)-1)*100,IF(B69+C69&lt;&gt;0,100,0))</f>
        <v>-11.95630852051498</v>
      </c>
      <c r="E69" s="53">
        <v>7874035363.415</v>
      </c>
      <c r="F69" s="53">
        <v>7065124991.9209995</v>
      </c>
      <c r="G69" s="73">
        <f>IFERROR(((E69/F69)-1)*100,IF(E69+F69&lt;&gt;0,100,0))</f>
        <v>11.449342685642394</v>
      </c>
    </row>
    <row r="70" spans="1:7" s="15" customFormat="1" ht="12" x14ac:dyDescent="0.2">
      <c r="A70" s="66" t="s">
        <v>55</v>
      </c>
      <c r="B70" s="54">
        <v>226202672.12992001</v>
      </c>
      <c r="C70" s="53">
        <v>245696209.03802001</v>
      </c>
      <c r="D70" s="73">
        <f>IFERROR(((B70/C70)-1)*100,IF(B70+C70&lt;&gt;0,100,0))</f>
        <v>-7.9339998709884512</v>
      </c>
      <c r="E70" s="53">
        <v>7310975424.8688297</v>
      </c>
      <c r="F70" s="53">
        <v>6304141039.50243</v>
      </c>
      <c r="G70" s="73">
        <f>IFERROR(((E70/F70)-1)*100,IF(E70+F70&lt;&gt;0,100,0))</f>
        <v>15.971000316418472</v>
      </c>
    </row>
    <row r="71" spans="1:7" s="15" customFormat="1" ht="12" x14ac:dyDescent="0.2">
      <c r="A71" s="66" t="s">
        <v>93</v>
      </c>
      <c r="B71" s="73">
        <f>IFERROR(B69/B68/1000,)</f>
        <v>46.510811236914606</v>
      </c>
      <c r="C71" s="73">
        <f>IFERROR(C69/C68/1000,)</f>
        <v>41.012319400091656</v>
      </c>
      <c r="D71" s="73">
        <f>IFERROR(((B71/C71)-1)*100,IF(B71+C71&lt;&gt;0,100,0))</f>
        <v>13.406927277589343</v>
      </c>
      <c r="E71" s="73">
        <f>IFERROR(E69/E68/1000,)</f>
        <v>45.780606200267449</v>
      </c>
      <c r="F71" s="73">
        <f>IFERROR(F69/F68/1000,)</f>
        <v>39.221496174631099</v>
      </c>
      <c r="G71" s="73">
        <f>IFERROR(((E71/F71)-1)*100,IF(E71+F71&lt;&gt;0,100,0))</f>
        <v>16.723252974420831</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2451</v>
      </c>
      <c r="C74" s="53">
        <v>2766</v>
      </c>
      <c r="D74" s="73">
        <f>IFERROR(((B74/C74)-1)*100,IF(B74+C74&lt;&gt;0,100,0))</f>
        <v>-11.388286334056396</v>
      </c>
      <c r="E74" s="53">
        <v>74688</v>
      </c>
      <c r="F74" s="53">
        <v>76444</v>
      </c>
      <c r="G74" s="73">
        <f>IFERROR(((E74/F74)-1)*100,IF(E74+F74&lt;&gt;0,100,0))</f>
        <v>-2.2971063785254597</v>
      </c>
    </row>
    <row r="75" spans="1:7" s="15" customFormat="1" ht="12" x14ac:dyDescent="0.2">
      <c r="A75" s="66" t="s">
        <v>54</v>
      </c>
      <c r="B75" s="54">
        <v>674970157.11899996</v>
      </c>
      <c r="C75" s="53">
        <v>704665701.27600002</v>
      </c>
      <c r="D75" s="73">
        <f>IFERROR(((B75/C75)-1)*100,IF(B75+C75&lt;&gt;0,100,0))</f>
        <v>-4.2141321910840528</v>
      </c>
      <c r="E75" s="53">
        <v>21258035217.261002</v>
      </c>
      <c r="F75" s="53">
        <v>18770500182.555</v>
      </c>
      <c r="G75" s="73">
        <f>IFERROR(((E75/F75)-1)*100,IF(E75+F75&lt;&gt;0,100,0))</f>
        <v>13.252364137945971</v>
      </c>
    </row>
    <row r="76" spans="1:7" s="15" customFormat="1" ht="12" x14ac:dyDescent="0.2">
      <c r="A76" s="66" t="s">
        <v>55</v>
      </c>
      <c r="B76" s="54">
        <v>640720045.00567997</v>
      </c>
      <c r="C76" s="53">
        <v>650570231.00022995</v>
      </c>
      <c r="D76" s="73">
        <f>IFERROR(((B76/C76)-1)*100,IF(B76+C76&lt;&gt;0,100,0))</f>
        <v>-1.5140849558095582</v>
      </c>
      <c r="E76" s="53">
        <v>19920591462.858398</v>
      </c>
      <c r="F76" s="53">
        <v>16658955198.1325</v>
      </c>
      <c r="G76" s="73">
        <f>IFERROR(((E76/F76)-1)*100,IF(E76+F76&lt;&gt;0,100,0))</f>
        <v>19.578876501760046</v>
      </c>
    </row>
    <row r="77" spans="1:7" s="15" customFormat="1" ht="12" x14ac:dyDescent="0.2">
      <c r="A77" s="66" t="s">
        <v>93</v>
      </c>
      <c r="B77" s="73">
        <f>IFERROR(B75/B74/1000,)</f>
        <v>275.38562101958382</v>
      </c>
      <c r="C77" s="73">
        <f>IFERROR(C75/C74/1000,)</f>
        <v>254.75983415618222</v>
      </c>
      <c r="D77" s="73">
        <f>IFERROR(((B77/C77)-1)*100,IF(B77+C77&lt;&gt;0,100,0))</f>
        <v>8.0961690573078329</v>
      </c>
      <c r="E77" s="73">
        <f>IFERROR(E75/E74/1000,)</f>
        <v>284.62450751474131</v>
      </c>
      <c r="F77" s="73">
        <f>IFERROR(F75/F74/1000,)</f>
        <v>245.54576137505887</v>
      </c>
      <c r="G77" s="73">
        <f>IFERROR(((E77/F77)-1)*100,IF(E77+F77&lt;&gt;0,100,0))</f>
        <v>15.915056289646801</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345</v>
      </c>
      <c r="C80" s="53">
        <v>20</v>
      </c>
      <c r="D80" s="73">
        <f>IFERROR(((B80/C80)-1)*100,IF(B80+C80&lt;&gt;0,100,0))</f>
        <v>1625</v>
      </c>
      <c r="E80" s="53">
        <v>9428</v>
      </c>
      <c r="F80" s="53">
        <v>5922</v>
      </c>
      <c r="G80" s="73">
        <f>IFERROR(((E80/F80)-1)*100,IF(E80+F80&lt;&gt;0,100,0))</f>
        <v>59.202971968929404</v>
      </c>
    </row>
    <row r="81" spans="1:7" s="15" customFormat="1" ht="12" x14ac:dyDescent="0.2">
      <c r="A81" s="66" t="s">
        <v>54</v>
      </c>
      <c r="B81" s="54">
        <v>13968679.373</v>
      </c>
      <c r="C81" s="53">
        <v>14492220.228</v>
      </c>
      <c r="D81" s="73">
        <f>IFERROR(((B81/C81)-1)*100,IF(B81+C81&lt;&gt;0,100,0))</f>
        <v>-3.6125648573051783</v>
      </c>
      <c r="E81" s="53">
        <v>592815361.778</v>
      </c>
      <c r="F81" s="53">
        <v>670904592.51999998</v>
      </c>
      <c r="G81" s="73">
        <f>IFERROR(((E81/F81)-1)*100,IF(E81+F81&lt;&gt;0,100,0))</f>
        <v>-11.639394276418235</v>
      </c>
    </row>
    <row r="82" spans="1:7" s="15" customFormat="1" ht="12" x14ac:dyDescent="0.2">
      <c r="A82" s="66" t="s">
        <v>55</v>
      </c>
      <c r="B82" s="54">
        <v>3499268.62297046</v>
      </c>
      <c r="C82" s="53">
        <v>531711.96262963896</v>
      </c>
      <c r="D82" s="73">
        <f>IFERROR(((B82/C82)-1)*100,IF(B82+C82&lt;&gt;0,100,0))</f>
        <v>558.11357819832551</v>
      </c>
      <c r="E82" s="53">
        <v>132103740.083711</v>
      </c>
      <c r="F82" s="53">
        <v>137365152.65925801</v>
      </c>
      <c r="G82" s="73">
        <f>IFERROR(((E82/F82)-1)*100,IF(E82+F82&lt;&gt;0,100,0))</f>
        <v>-3.8302382181296335</v>
      </c>
    </row>
    <row r="83" spans="1:7" x14ac:dyDescent="0.2">
      <c r="A83" s="66" t="s">
        <v>93</v>
      </c>
      <c r="B83" s="73">
        <f>IFERROR(B81/B80/1000,)</f>
        <v>40.488925718840576</v>
      </c>
      <c r="C83" s="73">
        <f>IFERROR(C81/C80/1000,)</f>
        <v>724.61101139999994</v>
      </c>
      <c r="D83" s="73">
        <f>IFERROR(((B83/C83)-1)*100,IF(B83+C83&lt;&gt;0,100,0))</f>
        <v>-94.412322600423494</v>
      </c>
      <c r="E83" s="73">
        <f>IFERROR(E81/E80/1000,)</f>
        <v>62.878167350233348</v>
      </c>
      <c r="F83" s="73">
        <f>IFERROR(F81/F80/1000,)</f>
        <v>113.29020474839582</v>
      </c>
      <c r="G83" s="73">
        <f>IFERROR(((E83/F83)-1)*100,IF(E83+F83&lt;&gt;0,100,0))</f>
        <v>-44.49814307434756</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7878</v>
      </c>
      <c r="C86" s="51">
        <f>C68+C74+C80</f>
        <v>9332</v>
      </c>
      <c r="D86" s="73">
        <f>IFERROR(((B86/C86)-1)*100,IF(B86+C86&lt;&gt;0,100,0))</f>
        <v>-15.580797256750966</v>
      </c>
      <c r="E86" s="51">
        <f>E68+E74+E80</f>
        <v>256111</v>
      </c>
      <c r="F86" s="51">
        <f>F68+F74+F80</f>
        <v>262500</v>
      </c>
      <c r="G86" s="73">
        <f>IFERROR(((E86/F86)-1)*100,IF(E86+F86&lt;&gt;0,100,0))</f>
        <v>-2.4339047619047594</v>
      </c>
    </row>
    <row r="87" spans="1:7" s="15" customFormat="1" ht="12" x14ac:dyDescent="0.2">
      <c r="A87" s="66" t="s">
        <v>54</v>
      </c>
      <c r="B87" s="51">
        <f t="shared" ref="B87:C87" si="1">B69+B75+B81</f>
        <v>925306779.19799995</v>
      </c>
      <c r="C87" s="51">
        <f t="shared" si="1"/>
        <v>987624564.29700005</v>
      </c>
      <c r="D87" s="73">
        <f>IFERROR(((B87/C87)-1)*100,IF(B87+C87&lt;&gt;0,100,0))</f>
        <v>-6.3098658490089772</v>
      </c>
      <c r="E87" s="51">
        <f t="shared" ref="E87:F87" si="2">E69+E75+E81</f>
        <v>29724885942.454002</v>
      </c>
      <c r="F87" s="51">
        <f t="shared" si="2"/>
        <v>26506529766.995998</v>
      </c>
      <c r="G87" s="73">
        <f>IFERROR(((E87/F87)-1)*100,IF(E87+F87&lt;&gt;0,100,0))</f>
        <v>12.141748481407276</v>
      </c>
    </row>
    <row r="88" spans="1:7" s="15" customFormat="1" ht="12" x14ac:dyDescent="0.2">
      <c r="A88" s="66" t="s">
        <v>55</v>
      </c>
      <c r="B88" s="51">
        <f t="shared" ref="B88:C88" si="3">B70+B76+B82</f>
        <v>870421985.75857043</v>
      </c>
      <c r="C88" s="51">
        <f t="shared" si="3"/>
        <v>896798152.00087965</v>
      </c>
      <c r="D88" s="73">
        <f>IFERROR(((B88/C88)-1)*100,IF(B88+C88&lt;&gt;0,100,0))</f>
        <v>-2.941148594414511</v>
      </c>
      <c r="E88" s="51">
        <f t="shared" ref="E88:F88" si="4">E70+E76+E82</f>
        <v>27363670627.810936</v>
      </c>
      <c r="F88" s="51">
        <f t="shared" si="4"/>
        <v>23100461390.294189</v>
      </c>
      <c r="G88" s="73">
        <f>IFERROR(((E88/F88)-1)*100,IF(E88+F88&lt;&gt;0,100,0))</f>
        <v>18.455082630115616</v>
      </c>
    </row>
    <row r="89" spans="1:7" x14ac:dyDescent="0.2">
      <c r="A89" s="66" t="s">
        <v>94</v>
      </c>
      <c r="B89" s="73">
        <f>IFERROR((B75/B87)*100,IF(B75+B87&lt;&gt;0,100,0))</f>
        <v>72.94555409007414</v>
      </c>
      <c r="C89" s="73">
        <f>IFERROR((C75/C87)*100,IF(C75+C87&lt;&gt;0,100,0))</f>
        <v>71.349551919821607</v>
      </c>
      <c r="D89" s="73">
        <f>IFERROR(((B89/C89)-1)*100,IF(B89+C89&lt;&gt;0,100,0))</f>
        <v>2.2368776359605214</v>
      </c>
      <c r="E89" s="73">
        <f>IFERROR((E75/E87)*100,IF(E75+E87&lt;&gt;0,100,0))</f>
        <v>71.515952183687332</v>
      </c>
      <c r="F89" s="73">
        <f>IFERROR((F75/F87)*100,IF(F75+F87&lt;&gt;0,100,0))</f>
        <v>70.814626990239432</v>
      </c>
      <c r="G89" s="73">
        <f>IFERROR(((E89/F89)-1)*100,IF(E89+F89&lt;&gt;0,100,0))</f>
        <v>0.99036770121596618</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2025</v>
      </c>
      <c r="F94" s="103">
        <v>2024</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112059838.462</v>
      </c>
      <c r="C97" s="107">
        <v>95979107.707000002</v>
      </c>
      <c r="D97" s="52">
        <f>B97-C97</f>
        <v>16080730.754999995</v>
      </c>
      <c r="E97" s="107">
        <v>3086801657.6199999</v>
      </c>
      <c r="F97" s="107">
        <v>2957060856.2270002</v>
      </c>
      <c r="G97" s="68">
        <f>E97-F97</f>
        <v>129740801.39299965</v>
      </c>
    </row>
    <row r="98" spans="1:7" s="15" customFormat="1" ht="13.5" x14ac:dyDescent="0.2">
      <c r="A98" s="66" t="s">
        <v>88</v>
      </c>
      <c r="B98" s="53">
        <v>104789149.486</v>
      </c>
      <c r="C98" s="107">
        <v>96658093.994000003</v>
      </c>
      <c r="D98" s="52">
        <f>B98-C98</f>
        <v>8131055.4919999987</v>
      </c>
      <c r="E98" s="107">
        <v>3038286209.296</v>
      </c>
      <c r="F98" s="107">
        <v>2895053869.1370001</v>
      </c>
      <c r="G98" s="68">
        <f>E98-F98</f>
        <v>143232340.15899992</v>
      </c>
    </row>
    <row r="99" spans="1:7" s="15" customFormat="1" ht="12" x14ac:dyDescent="0.2">
      <c r="A99" s="69" t="s">
        <v>16</v>
      </c>
      <c r="B99" s="52">
        <f>B97-B98</f>
        <v>7270688.9759999961</v>
      </c>
      <c r="C99" s="52">
        <f>C97-C98</f>
        <v>-678986.28700000048</v>
      </c>
      <c r="D99" s="70"/>
      <c r="E99" s="52">
        <f>E97-E98</f>
        <v>48515448.323999882</v>
      </c>
      <c r="F99" s="70">
        <f>F97-F98</f>
        <v>62006987.090000153</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1188.47996666829</v>
      </c>
      <c r="C111" s="108">
        <v>1029.7828585386601</v>
      </c>
      <c r="D111" s="73">
        <f>IFERROR(((B111/C111)-1)*100,IF(B111+C111&lt;&gt;0,100,0))</f>
        <v>15.410735070384952</v>
      </c>
      <c r="E111" s="72"/>
      <c r="F111" s="109">
        <v>1189.6987813703199</v>
      </c>
      <c r="G111" s="109">
        <v>1175.8534194230799</v>
      </c>
    </row>
    <row r="112" spans="1:7" s="15" customFormat="1" ht="12" x14ac:dyDescent="0.2">
      <c r="A112" s="66" t="s">
        <v>50</v>
      </c>
      <c r="B112" s="109">
        <v>1169.91888798225</v>
      </c>
      <c r="C112" s="108">
        <v>1014.1677200310299</v>
      </c>
      <c r="D112" s="73">
        <f>IFERROR(((B112/C112)-1)*100,IF(B112+C112&lt;&gt;0,100,0))</f>
        <v>15.357535531347288</v>
      </c>
      <c r="E112" s="72"/>
      <c r="F112" s="109">
        <v>1171.11123258825</v>
      </c>
      <c r="G112" s="109">
        <v>1157.9728099746401</v>
      </c>
    </row>
    <row r="113" spans="1:7" s="15" customFormat="1" ht="12" x14ac:dyDescent="0.2">
      <c r="A113" s="66" t="s">
        <v>51</v>
      </c>
      <c r="B113" s="109">
        <v>1292.3462657421801</v>
      </c>
      <c r="C113" s="108">
        <v>1116.19057919332</v>
      </c>
      <c r="D113" s="73">
        <f>IFERROR(((B113/C113)-1)*100,IF(B113+C113&lt;&gt;0,100,0))</f>
        <v>15.781864659363931</v>
      </c>
      <c r="E113" s="72"/>
      <c r="F113" s="109">
        <v>1294.2989276158401</v>
      </c>
      <c r="G113" s="109">
        <v>1273.4282686438801</v>
      </c>
    </row>
    <row r="114" spans="1:7" s="25" customFormat="1" ht="12" x14ac:dyDescent="0.2">
      <c r="A114" s="69" t="s">
        <v>52</v>
      </c>
      <c r="B114" s="73"/>
      <c r="C114" s="72"/>
      <c r="D114" s="74"/>
      <c r="E114" s="72"/>
      <c r="F114" s="58"/>
      <c r="G114" s="58"/>
    </row>
    <row r="115" spans="1:7" s="15" customFormat="1" ht="12" x14ac:dyDescent="0.2">
      <c r="A115" s="66" t="s">
        <v>56</v>
      </c>
      <c r="B115" s="109">
        <v>820.35368540394995</v>
      </c>
      <c r="C115" s="108">
        <v>749.92664918346304</v>
      </c>
      <c r="D115" s="73">
        <f>IFERROR(((B115/C115)-1)*100,IF(B115+C115&lt;&gt;0,100,0))</f>
        <v>9.391189964667813</v>
      </c>
      <c r="E115" s="72"/>
      <c r="F115" s="109">
        <v>820.35368540394995</v>
      </c>
      <c r="G115" s="109">
        <v>819.56046804328196</v>
      </c>
    </row>
    <row r="116" spans="1:7" s="15" customFormat="1" ht="12" x14ac:dyDescent="0.2">
      <c r="A116" s="66" t="s">
        <v>57</v>
      </c>
      <c r="B116" s="109">
        <v>1157.76857023918</v>
      </c>
      <c r="C116" s="108">
        <v>1005.74282956395</v>
      </c>
      <c r="D116" s="73">
        <f>IFERROR(((B116/C116)-1)*100,IF(B116+C116&lt;&gt;0,100,0))</f>
        <v>15.115766795090391</v>
      </c>
      <c r="E116" s="72"/>
      <c r="F116" s="109">
        <v>1159.8179577068099</v>
      </c>
      <c r="G116" s="109">
        <v>1152.04970791915</v>
      </c>
    </row>
    <row r="117" spans="1:7" s="15" customFormat="1" ht="12" x14ac:dyDescent="0.2">
      <c r="A117" s="66" t="s">
        <v>59</v>
      </c>
      <c r="B117" s="109">
        <v>1400.50247464635</v>
      </c>
      <c r="C117" s="108">
        <v>1188.4642783674501</v>
      </c>
      <c r="D117" s="73">
        <f>IFERROR(((B117/C117)-1)*100,IF(B117+C117&lt;&gt;0,100,0))</f>
        <v>17.841360496772275</v>
      </c>
      <c r="E117" s="72"/>
      <c r="F117" s="109">
        <v>1402.6101106548699</v>
      </c>
      <c r="G117" s="109">
        <v>1385.60905121367</v>
      </c>
    </row>
    <row r="118" spans="1:7" s="15" customFormat="1" ht="12" x14ac:dyDescent="0.2">
      <c r="A118" s="66" t="s">
        <v>58</v>
      </c>
      <c r="B118" s="109">
        <v>1283.4267879804099</v>
      </c>
      <c r="C118" s="108">
        <v>1105.94481907771</v>
      </c>
      <c r="D118" s="73">
        <f>IFERROR(((B118/C118)-1)*100,IF(B118+C118&lt;&gt;0,100,0))</f>
        <v>16.047994966937761</v>
      </c>
      <c r="E118" s="72"/>
      <c r="F118" s="109">
        <v>1285.43637708042</v>
      </c>
      <c r="G118" s="109">
        <v>1259.71957767767</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2025</v>
      </c>
      <c r="F124" s="103">
        <v>2024</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0</v>
      </c>
      <c r="G126" s="73">
        <f>IFERROR(((E126/F126)-1)*100,IF(E126+F126&lt;&gt;0,100,0))</f>
        <v>0</v>
      </c>
    </row>
    <row r="127" spans="1:7" s="15" customFormat="1" ht="12" x14ac:dyDescent="0.2">
      <c r="A127" s="66" t="s">
        <v>72</v>
      </c>
      <c r="B127" s="54">
        <v>404</v>
      </c>
      <c r="C127" s="53">
        <v>326</v>
      </c>
      <c r="D127" s="73">
        <f>IFERROR(((B127/C127)-1)*100,IF(B127+C127&lt;&gt;0,100,0))</f>
        <v>23.926380368098155</v>
      </c>
      <c r="E127" s="53">
        <v>7607</v>
      </c>
      <c r="F127" s="53">
        <v>10170</v>
      </c>
      <c r="G127" s="73">
        <f>IFERROR(((E127/F127)-1)*100,IF(E127+F127&lt;&gt;0,100,0))</f>
        <v>-25.201573254670596</v>
      </c>
    </row>
    <row r="128" spans="1:7" s="15" customFormat="1" ht="12" x14ac:dyDescent="0.2">
      <c r="A128" s="66" t="s">
        <v>74</v>
      </c>
      <c r="B128" s="54">
        <v>12</v>
      </c>
      <c r="C128" s="53">
        <v>33</v>
      </c>
      <c r="D128" s="73">
        <f>IFERROR(((B128/C128)-1)*100,IF(B128+C128&lt;&gt;0,100,0))</f>
        <v>-63.636363636363633</v>
      </c>
      <c r="E128" s="53">
        <v>239</v>
      </c>
      <c r="F128" s="53">
        <v>227</v>
      </c>
      <c r="G128" s="73">
        <f>IFERROR(((E128/F128)-1)*100,IF(E128+F128&lt;&gt;0,100,0))</f>
        <v>5.2863436123347984</v>
      </c>
    </row>
    <row r="129" spans="1:7" s="25" customFormat="1" ht="12" x14ac:dyDescent="0.2">
      <c r="A129" s="69" t="s">
        <v>34</v>
      </c>
      <c r="B129" s="70">
        <f>SUM(B126:B128)</f>
        <v>416</v>
      </c>
      <c r="C129" s="70">
        <f>SUM(C126:C128)</f>
        <v>359</v>
      </c>
      <c r="D129" s="73">
        <f>IFERROR(((B129/C129)-1)*100,IF(B129+C129&lt;&gt;0,100,0))</f>
        <v>15.877437325905298</v>
      </c>
      <c r="E129" s="70">
        <f>SUM(E126:E128)</f>
        <v>7846</v>
      </c>
      <c r="F129" s="70">
        <f>SUM(F126:F128)</f>
        <v>10397</v>
      </c>
      <c r="G129" s="73">
        <f>IFERROR(((E129/F129)-1)*100,IF(E129+F129&lt;&gt;0,100,0))</f>
        <v>-24.535923824180049</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2</v>
      </c>
      <c r="C132" s="53">
        <v>5</v>
      </c>
      <c r="D132" s="73">
        <f>IFERROR(((B132/C132)-1)*100,IF(B132+C132&lt;&gt;0,100,0))</f>
        <v>-60</v>
      </c>
      <c r="E132" s="53">
        <v>706</v>
      </c>
      <c r="F132" s="53">
        <v>720</v>
      </c>
      <c r="G132" s="73">
        <f>IFERROR(((E132/F132)-1)*100,IF(E132+F132&lt;&gt;0,100,0))</f>
        <v>-1.9444444444444486</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2</v>
      </c>
      <c r="C134" s="70">
        <f>SUM(C132:C133)</f>
        <v>5</v>
      </c>
      <c r="D134" s="73">
        <f>IFERROR(((B134/C134)-1)*100,IF(B134+C134&lt;&gt;0,100,0))</f>
        <v>-60</v>
      </c>
      <c r="E134" s="70">
        <f>SUM(E132:E133)</f>
        <v>706</v>
      </c>
      <c r="F134" s="70">
        <f>SUM(F132:F133)</f>
        <v>720</v>
      </c>
      <c r="G134" s="73">
        <f>IFERROR(((E134/F134)-1)*100,IF(E134+F134&lt;&gt;0,100,0))</f>
        <v>-1.9444444444444486</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0</v>
      </c>
      <c r="G137" s="73">
        <f>IFERROR(((E137/F137)-1)*100,IF(E137+F137&lt;&gt;0,100,0))</f>
        <v>0</v>
      </c>
    </row>
    <row r="138" spans="1:7" s="15" customFormat="1" ht="12" x14ac:dyDescent="0.2">
      <c r="A138" s="66" t="s">
        <v>72</v>
      </c>
      <c r="B138" s="54">
        <v>346114</v>
      </c>
      <c r="C138" s="53">
        <v>223738</v>
      </c>
      <c r="D138" s="73">
        <f>IFERROR(((B138/C138)-1)*100,IF(B138+C138&lt;&gt;0,100,0))</f>
        <v>54.696117780618401</v>
      </c>
      <c r="E138" s="53">
        <v>9546477</v>
      </c>
      <c r="F138" s="53">
        <v>10266957</v>
      </c>
      <c r="G138" s="73">
        <f>IFERROR(((E138/F138)-1)*100,IF(E138+F138&lt;&gt;0,100,0))</f>
        <v>-7.0174638892517072</v>
      </c>
    </row>
    <row r="139" spans="1:7" s="15" customFormat="1" ht="12" x14ac:dyDescent="0.2">
      <c r="A139" s="66" t="s">
        <v>74</v>
      </c>
      <c r="B139" s="54">
        <v>1011</v>
      </c>
      <c r="C139" s="53">
        <v>1668</v>
      </c>
      <c r="D139" s="73">
        <f>IFERROR(((B139/C139)-1)*100,IF(B139+C139&lt;&gt;0,100,0))</f>
        <v>-39.388489208633089</v>
      </c>
      <c r="E139" s="53">
        <v>10012</v>
      </c>
      <c r="F139" s="53">
        <v>9213</v>
      </c>
      <c r="G139" s="73">
        <f>IFERROR(((E139/F139)-1)*100,IF(E139+F139&lt;&gt;0,100,0))</f>
        <v>8.6725279496363772</v>
      </c>
    </row>
    <row r="140" spans="1:7" s="15" customFormat="1" ht="12" x14ac:dyDescent="0.2">
      <c r="A140" s="69" t="s">
        <v>34</v>
      </c>
      <c r="B140" s="70">
        <f>SUM(B137:B139)</f>
        <v>347125</v>
      </c>
      <c r="C140" s="70">
        <f>SUM(C137:C139)</f>
        <v>225406</v>
      </c>
      <c r="D140" s="73">
        <f>IFERROR(((B140/C140)-1)*100,IF(B140+C140&lt;&gt;0,100,0))</f>
        <v>53.999893525460728</v>
      </c>
      <c r="E140" s="70">
        <f>SUM(E137:E139)</f>
        <v>9556489</v>
      </c>
      <c r="F140" s="70">
        <f>SUM(F137:F139)</f>
        <v>10276170</v>
      </c>
      <c r="G140" s="73">
        <f>IFERROR(((E140/F140)-1)*100,IF(E140+F140&lt;&gt;0,100,0))</f>
        <v>-7.0033971800777861</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200</v>
      </c>
      <c r="C143" s="53">
        <v>47030</v>
      </c>
      <c r="D143" s="73">
        <f>IFERROR(((B143/C143)-1)*100,)</f>
        <v>-99.574739527960872</v>
      </c>
      <c r="E143" s="53">
        <v>327029</v>
      </c>
      <c r="F143" s="53">
        <v>600257</v>
      </c>
      <c r="G143" s="73">
        <f>IFERROR(((E143/F143)-1)*100,)</f>
        <v>-45.518502907921111</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200</v>
      </c>
      <c r="C145" s="70">
        <f>SUM(C143:C144)</f>
        <v>47030</v>
      </c>
      <c r="D145" s="73">
        <f>IFERROR(((B145/C145)-1)*100,)</f>
        <v>-99.574739527960872</v>
      </c>
      <c r="E145" s="70">
        <f>SUM(E143:E144)</f>
        <v>327029</v>
      </c>
      <c r="F145" s="70">
        <f>SUM(F143:F144)</f>
        <v>600257</v>
      </c>
      <c r="G145" s="73">
        <f>IFERROR(((E145/F145)-1)*100,)</f>
        <v>-45.518502907921111</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0</v>
      </c>
      <c r="G148" s="73">
        <f>IFERROR(((E148/F148)-1)*100,IF(E148+F148&lt;&gt;0,100,0))</f>
        <v>0</v>
      </c>
    </row>
    <row r="149" spans="1:7" x14ac:dyDescent="0.2">
      <c r="A149" s="66" t="s">
        <v>72</v>
      </c>
      <c r="B149" s="54">
        <v>33794579.163740002</v>
      </c>
      <c r="C149" s="53">
        <v>21379142.255720001</v>
      </c>
      <c r="D149" s="73">
        <f>IFERROR(((B149/C149)-1)*100,IF(B149+C149&lt;&gt;0,100,0))</f>
        <v>58.072661473115204</v>
      </c>
      <c r="E149" s="53">
        <v>874310309.92490005</v>
      </c>
      <c r="F149" s="53">
        <v>884833091.41860998</v>
      </c>
      <c r="G149" s="73">
        <f>IFERROR(((E149/F149)-1)*100,IF(E149+F149&lt;&gt;0,100,0))</f>
        <v>-1.1892391452990592</v>
      </c>
    </row>
    <row r="150" spans="1:7" x14ac:dyDescent="0.2">
      <c r="A150" s="66" t="s">
        <v>74</v>
      </c>
      <c r="B150" s="54">
        <v>11889835.25</v>
      </c>
      <c r="C150" s="53">
        <v>12055204.050000001</v>
      </c>
      <c r="D150" s="73">
        <f>IFERROR(((B150/C150)-1)*100,IF(B150+C150&lt;&gt;0,100,0))</f>
        <v>-1.3717627616597672</v>
      </c>
      <c r="E150" s="53">
        <v>76068422.409999996</v>
      </c>
      <c r="F150" s="53">
        <v>66573991.939999998</v>
      </c>
      <c r="G150" s="73">
        <f>IFERROR(((E150/F150)-1)*100,IF(E150+F150&lt;&gt;0,100,0))</f>
        <v>14.261470873726312</v>
      </c>
    </row>
    <row r="151" spans="1:7" s="15" customFormat="1" ht="12" x14ac:dyDescent="0.2">
      <c r="A151" s="69" t="s">
        <v>34</v>
      </c>
      <c r="B151" s="70">
        <f>SUM(B148:B150)</f>
        <v>45684414.413740002</v>
      </c>
      <c r="C151" s="70">
        <f>SUM(C148:C150)</f>
        <v>33434346.305720001</v>
      </c>
      <c r="D151" s="73">
        <f>IFERROR(((B151/C151)-1)*100,IF(B151+C151&lt;&gt;0,100,0))</f>
        <v>36.639173369823716</v>
      </c>
      <c r="E151" s="70">
        <f>SUM(E148:E150)</f>
        <v>950378732.33490002</v>
      </c>
      <c r="F151" s="70">
        <f>SUM(F148:F150)</f>
        <v>951407083.35860991</v>
      </c>
      <c r="G151" s="73">
        <f>IFERROR(((E151/F151)-1)*100,IF(E151+F151&lt;&gt;0,100,0))</f>
        <v>-0.10808738359185943</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67.040000000000006</v>
      </c>
      <c r="C154" s="53">
        <v>61202.080000000002</v>
      </c>
      <c r="D154" s="73">
        <f>IFERROR(((B154/C154)-1)*100,IF(B154+C154&lt;&gt;0,100,0))</f>
        <v>-99.890461239225857</v>
      </c>
      <c r="E154" s="53">
        <v>448214.28321999998</v>
      </c>
      <c r="F154" s="53">
        <v>693090.88699999999</v>
      </c>
      <c r="G154" s="73">
        <f>IFERROR(((E154/F154)-1)*100,IF(E154+F154&lt;&gt;0,100,0))</f>
        <v>-35.331095585448089</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67.040000000000006</v>
      </c>
      <c r="C156" s="70">
        <f>SUM(C154:C155)</f>
        <v>61202.080000000002</v>
      </c>
      <c r="D156" s="73">
        <f>IFERROR(((B156/C156)-1)*100,IF(B156+C156&lt;&gt;0,100,0))</f>
        <v>-99.890461239225857</v>
      </c>
      <c r="E156" s="70">
        <f>SUM(E154:E155)</f>
        <v>448214.28321999998</v>
      </c>
      <c r="F156" s="70">
        <f>SUM(F154:F155)</f>
        <v>693090.88699999999</v>
      </c>
      <c r="G156" s="73">
        <f>IFERROR(((E156/F156)-1)*100,IF(E156+F156&lt;&gt;0,100,0))</f>
        <v>-35.331095585448089</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1557300</v>
      </c>
      <c r="C160" s="53">
        <v>1757831</v>
      </c>
      <c r="D160" s="73">
        <f>IFERROR(((B160/C160)-1)*100,IF(B160+C160&lt;&gt;0,100,0))</f>
        <v>-11.407865716328814</v>
      </c>
      <c r="E160" s="65"/>
      <c r="F160" s="65"/>
      <c r="G160" s="52"/>
    </row>
    <row r="161" spans="1:7" s="15" customFormat="1" ht="12" x14ac:dyDescent="0.2">
      <c r="A161" s="66" t="s">
        <v>74</v>
      </c>
      <c r="B161" s="54">
        <v>1508</v>
      </c>
      <c r="C161" s="53">
        <v>1420</v>
      </c>
      <c r="D161" s="73">
        <f>IFERROR(((B161/C161)-1)*100,IF(B161+C161&lt;&gt;0,100,0))</f>
        <v>6.197183098591541</v>
      </c>
      <c r="E161" s="65"/>
      <c r="F161" s="65"/>
      <c r="G161" s="52"/>
    </row>
    <row r="162" spans="1:7" s="25" customFormat="1" ht="12" x14ac:dyDescent="0.2">
      <c r="A162" s="69" t="s">
        <v>34</v>
      </c>
      <c r="B162" s="70">
        <f>SUM(B159:B161)</f>
        <v>1558808</v>
      </c>
      <c r="C162" s="70">
        <f>SUM(C159:C161)</f>
        <v>1759251</v>
      </c>
      <c r="D162" s="73">
        <f>IFERROR(((B162/C162)-1)*100,IF(B162+C162&lt;&gt;0,100,0))</f>
        <v>-11.393655595477847</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212134</v>
      </c>
      <c r="C165" s="53">
        <v>222152</v>
      </c>
      <c r="D165" s="73">
        <f>IFERROR(((B165/C165)-1)*100,IF(B165+C165&lt;&gt;0,100,0))</f>
        <v>-4.5095250099031254</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212134</v>
      </c>
      <c r="C167" s="70">
        <f>SUM(C165:C166)</f>
        <v>222152</v>
      </c>
      <c r="D167" s="73">
        <f>IFERROR(((B167/C167)-1)*100,IF(B167+C167&lt;&gt;0,100,0))</f>
        <v>-4.5095250099031254</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2025</v>
      </c>
      <c r="F173" s="103">
        <v>2024</v>
      </c>
      <c r="G173" s="26" t="s">
        <v>7</v>
      </c>
    </row>
    <row r="174" spans="1:7" x14ac:dyDescent="0.2">
      <c r="A174" s="69" t="s">
        <v>33</v>
      </c>
      <c r="B174" s="73"/>
      <c r="C174" s="73"/>
      <c r="D174" s="78"/>
      <c r="E174" s="79"/>
      <c r="F174" s="79"/>
      <c r="G174" s="80"/>
    </row>
    <row r="175" spans="1:7" x14ac:dyDescent="0.2">
      <c r="A175" s="66" t="s">
        <v>31</v>
      </c>
      <c r="B175" s="87">
        <v>27766</v>
      </c>
      <c r="C175" s="88">
        <v>30644</v>
      </c>
      <c r="D175" s="73">
        <f>IFERROR(((B175/C175)-1)*100,IF(B175+C175&lt;&gt;0,100,0))</f>
        <v>-9.391724317974159</v>
      </c>
      <c r="E175" s="88">
        <v>810394</v>
      </c>
      <c r="F175" s="88">
        <v>925442</v>
      </c>
      <c r="G175" s="73">
        <f>IFERROR(((E175/F175)-1)*100,IF(E175+F175&lt;&gt;0,100,0))</f>
        <v>-12.431681293911446</v>
      </c>
    </row>
    <row r="176" spans="1:7" x14ac:dyDescent="0.2">
      <c r="A176" s="66" t="s">
        <v>32</v>
      </c>
      <c r="B176" s="87">
        <v>151962</v>
      </c>
      <c r="C176" s="88">
        <v>133104</v>
      </c>
      <c r="D176" s="73">
        <f t="shared" ref="D176:D178" si="5">IFERROR(((B176/C176)-1)*100,IF(B176+C176&lt;&gt;0,100,0))</f>
        <v>14.167868734222866</v>
      </c>
      <c r="E176" s="88">
        <v>3584396</v>
      </c>
      <c r="F176" s="88">
        <v>4256326</v>
      </c>
      <c r="G176" s="73">
        <f>IFERROR(((E176/F176)-1)*100,IF(E176+F176&lt;&gt;0,100,0))</f>
        <v>-15.786619727906182</v>
      </c>
    </row>
    <row r="177" spans="1:7" x14ac:dyDescent="0.2">
      <c r="A177" s="66" t="s">
        <v>91</v>
      </c>
      <c r="B177" s="87">
        <v>72510545.86067</v>
      </c>
      <c r="C177" s="88">
        <v>61458043.3323</v>
      </c>
      <c r="D177" s="73">
        <f t="shared" si="5"/>
        <v>17.983817787054779</v>
      </c>
      <c r="E177" s="88">
        <v>1635455908.10974</v>
      </c>
      <c r="F177" s="88">
        <v>1818558030.5574901</v>
      </c>
      <c r="G177" s="73">
        <f>IFERROR(((E177/F177)-1)*100,IF(E177+F177&lt;&gt;0,100,0))</f>
        <v>-10.068533385850708</v>
      </c>
    </row>
    <row r="178" spans="1:7" x14ac:dyDescent="0.2">
      <c r="A178" s="66" t="s">
        <v>92</v>
      </c>
      <c r="B178" s="87">
        <v>200202</v>
      </c>
      <c r="C178" s="88">
        <v>238340</v>
      </c>
      <c r="D178" s="73">
        <f t="shared" si="5"/>
        <v>-16.001510447260216</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808</v>
      </c>
      <c r="C181" s="88">
        <v>548</v>
      </c>
      <c r="D181" s="73">
        <f t="shared" ref="D181:D184" si="6">IFERROR(((B181/C181)-1)*100,IF(B181+C181&lt;&gt;0,100,0))</f>
        <v>47.445255474452551</v>
      </c>
      <c r="E181" s="88">
        <v>25936</v>
      </c>
      <c r="F181" s="88">
        <v>26518</v>
      </c>
      <c r="G181" s="73">
        <f t="shared" ref="G181" si="7">IFERROR(((E181/F181)-1)*100,IF(E181+F181&lt;&gt;0,100,0))</f>
        <v>-2.1947356512557525</v>
      </c>
    </row>
    <row r="182" spans="1:7" x14ac:dyDescent="0.2">
      <c r="A182" s="66" t="s">
        <v>32</v>
      </c>
      <c r="B182" s="87">
        <v>8310</v>
      </c>
      <c r="C182" s="88">
        <v>7298</v>
      </c>
      <c r="D182" s="73">
        <f t="shared" si="6"/>
        <v>13.86681282543163</v>
      </c>
      <c r="E182" s="88">
        <v>285580</v>
      </c>
      <c r="F182" s="88">
        <v>292196</v>
      </c>
      <c r="G182" s="73">
        <f t="shared" ref="G182" si="8">IFERROR(((E182/F182)-1)*100,IF(E182+F182&lt;&gt;0,100,0))</f>
        <v>-2.2642335966269189</v>
      </c>
    </row>
    <row r="183" spans="1:7" x14ac:dyDescent="0.2">
      <c r="A183" s="66" t="s">
        <v>91</v>
      </c>
      <c r="B183" s="87">
        <v>141921.74643999999</v>
      </c>
      <c r="C183" s="88">
        <v>153920.56383999999</v>
      </c>
      <c r="D183" s="73">
        <f t="shared" si="6"/>
        <v>-7.795460918706576</v>
      </c>
      <c r="E183" s="88">
        <v>6076250.3373600002</v>
      </c>
      <c r="F183" s="88">
        <v>6120830.3899999997</v>
      </c>
      <c r="G183" s="73">
        <f t="shared" ref="G183" si="9">IFERROR(((E183/F183)-1)*100,IF(E183+F183&lt;&gt;0,100,0))</f>
        <v>-0.72833340902294097</v>
      </c>
    </row>
    <row r="184" spans="1:7" x14ac:dyDescent="0.2">
      <c r="A184" s="66" t="s">
        <v>92</v>
      </c>
      <c r="B184" s="87">
        <v>53080</v>
      </c>
      <c r="C184" s="88">
        <v>62534</v>
      </c>
      <c r="D184" s="73">
        <f t="shared" si="6"/>
        <v>-15.118175712412452</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2025-07-28T10:46:37Z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