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B531043-C943-4713-9B48-882025F3F7A0}"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<sst xmlns="http://schemas.openxmlformats.org/spreadsheetml/2006/main" count="265" uniqueCount="100">
  <si>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</si>
  <si>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</si>
  <si>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</si>
  <si>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</si>
  <si>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</si>
  <si>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</si>
  <si>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</si>
  <si>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</si>
  <si>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</si>
  <si>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</si>
  <si>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</si>
  <si>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</si>
  <si>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</si>
  <si>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</si>
  <si>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</si>
  <si>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</si>
  <si>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</si>
  <si>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</si>
  <si>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</si>
  <si>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</si>
  <si>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</si>
  <si>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</si>
  <si>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</si>
  <si>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</si>
  <si>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</si>
  <si>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</si>
  <si>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</si>
  <si>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</si>
  <si>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</si>
  <si>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</si>
  <si>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</si>
  <si>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</si>
  <si>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</si>
  <si>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</si>
  <si>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</si>
  <si>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</si>
  <si>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</si>
  <si>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</si>
  <si>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</si>
  <si>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</si>
  <si>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</si>
  <si>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</si>
  <si>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</si>
  <si>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</si>
  <si>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</si>
  <si>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</si>
  <si>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</si>
  <si>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</si>
  <si>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</si>
  <si>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</si>
  <si>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</si>
  <si>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</si>
  <si>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</si>
  <si>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</si>
  <si>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</si>
  <si>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</si>
  <si>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</si>
  <si>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</si>
  <si>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</si>
  <si>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</si>
  <si>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</si>
  <si>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</si>
  <si>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</si>
  <si>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</si>
  <si>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</si>
  <si>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</si>
  <si>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</si>
  <si>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</si>
  <si>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</si>
  <si>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</si>
  <si>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</si>
  <si>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</si>
  <si>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</si>
  <si>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</si>
  <si>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</si>
  <si>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</si>
  <si>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</si>
  <si>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</si>
  <si>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</si>
  <si>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</si>
  <si>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</si>
  <si>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</si>
  <si>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</si>
  <si>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</si>
  <si>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</si>
  <si>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</si>
  <si>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</si>
  <si>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</si>
  <si>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</si>
  <si>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</si>
  <si>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</si>
  <si>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</si>
  <si>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</si>
  <si>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</si>
  <si>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</si>
  <si>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</si>
  <si>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</si>
  <si>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 August 2025</t>
  </si>
  <si>
    <t>01.08.2025</t>
  </si>
  <si>
    <t>02.08.2024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</si>
</sst>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1970962</v>
      </c>
      <c r="C11" s="54">
        <v>1878039</v>
      </c>
      <c r="D11" s="73">
        <f>IFERROR(((B11/C11)-1)*100,IF(B11+C11&lt;&gt;0,100,0))</f>
        <v>4.9478738194467686</v>
      </c>
      <c r="E11" s="54">
        <v>57030428</v>
      </c>
      <c r="F11" s="54">
        <v>52965608</v>
      </c>
      <c r="G11" s="73">
        <f>IFERROR(((E11/F11)-1)*100,IF(E11+F11&lt;&gt;0,100,0))</f>
        <v>7.6744516932572449</v>
      </c>
    </row>
    <row r="12" spans="1:7" s="15" customFormat="1" ht="12" x14ac:dyDescent="0.2">
      <c r="A12" s="51" t="s">
        <v>9</v>
      </c>
      <c r="B12" s="54">
        <v>1518948.075</v>
      </c>
      <c r="C12" s="54">
        <v>1501596.1529999999</v>
      </c>
      <c r="D12" s="73">
        <f>IFERROR(((B12/C12)-1)*100,IF(B12+C12&lt;&gt;0,100,0))</f>
        <v>1.155565160801264</v>
      </c>
      <c r="E12" s="54">
        <v>49501191.410999998</v>
      </c>
      <c r="F12" s="54">
        <v>44649180.736000001</v>
      </c>
      <c r="G12" s="73">
        <f>IFERROR(((E12/F12)-1)*100,IF(E12+F12&lt;&gt;0,100,0))</f>
        <v>10.866964622909393</v>
      </c>
    </row>
    <row r="13" spans="1:7" s="15" customFormat="1" ht="12" x14ac:dyDescent="0.2">
      <c r="A13" s="51" t="s">
        <v>10</v>
      </c>
      <c r="B13" s="54">
        <v>142443808.91356501</v>
      </c>
      <c r="C13" s="54">
        <v>98670688.794633597</v>
      </c>
      <c r="D13" s="73">
        <f>IFERROR(((B13/C13)-1)*100,IF(B13+C13&lt;&gt;0,100,0))</f>
        <v>44.362840326409184</v>
      </c>
      <c r="E13" s="54">
        <v>3898249132.9022002</v>
      </c>
      <c r="F13" s="54">
        <v>3060708781.0865102</v>
      </c>
      <c r="G13" s="73">
        <f>IFERROR(((E13/F13)-1)*100,IF(E13+F13&lt;&gt;0,100,0))</f>
        <v>27.36426140870465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492</v>
      </c>
      <c r="C16" s="54">
        <v>455</v>
      </c>
      <c r="D16" s="73">
        <f>IFERROR(((B16/C16)-1)*100,IF(B16+C16&lt;&gt;0,100,0))</f>
        <v>8.1318681318681243</v>
      </c>
      <c r="E16" s="54">
        <v>13669</v>
      </c>
      <c r="F16" s="54">
        <v>13421</v>
      </c>
      <c r="G16" s="73">
        <f>IFERROR(((E16/F16)-1)*100,IF(E16+F16&lt;&gt;0,100,0))</f>
        <v>1.84785038372699</v>
      </c>
    </row>
    <row r="17" spans="1:7" s="15" customFormat="1" ht="12" x14ac:dyDescent="0.2">
      <c r="A17" s="51" t="s">
        <v>9</v>
      </c>
      <c r="B17" s="54">
        <v>168311.861</v>
      </c>
      <c r="C17" s="54">
        <v>252244.32500000001</v>
      </c>
      <c r="D17" s="73">
        <f>IFERROR(((B17/C17)-1)*100,IF(B17+C17&lt;&gt;0,100,0))</f>
        <v>-33.274272473721652</v>
      </c>
      <c r="E17" s="54">
        <v>7404142.7960000001</v>
      </c>
      <c r="F17" s="54">
        <v>7076918.9369999999</v>
      </c>
      <c r="G17" s="73">
        <f>IFERROR(((E17/F17)-1)*100,IF(E17+F17&lt;&gt;0,100,0))</f>
        <v>4.6238181037963733</v>
      </c>
    </row>
    <row r="18" spans="1:7" s="15" customFormat="1" ht="12" x14ac:dyDescent="0.2">
      <c r="A18" s="51" t="s">
        <v>10</v>
      </c>
      <c r="B18" s="54">
        <v>18094889.976050001</v>
      </c>
      <c r="C18" s="54">
        <v>10561290.829253601</v>
      </c>
      <c r="D18" s="73">
        <f>IFERROR(((B18/C18)-1)*100,IF(B18+C18&lt;&gt;0,100,0))</f>
        <v>71.332181535321126</v>
      </c>
      <c r="E18" s="54">
        <v>481946490.27900898</v>
      </c>
      <c r="F18" s="54">
        <v>347272474.946679</v>
      </c>
      <c r="G18" s="73">
        <f>IFERROR(((E18/F18)-1)*100,IF(E18+F18&lt;&gt;0,100,0))</f>
        <v>38.780503796912825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16715733.096899999</v>
      </c>
      <c r="C24" s="53">
        <v>18974649.49633</v>
      </c>
      <c r="D24" s="52">
        <f>B24-C24</f>
        <v>-2258916.3994300012</v>
      </c>
      <c r="E24" s="54">
        <v>548229943.38534999</v>
      </c>
      <c r="F24" s="54">
        <v>441268801.22399002</v>
      </c>
      <c r="G24" s="52">
        <f>E24-F24</f>
        <v>106961142.16135997</v>
      </c>
    </row>
    <row r="25" spans="1:7" s="15" customFormat="1" ht="12" x14ac:dyDescent="0.2">
      <c r="A25" s="55" t="s">
        <v>15</v>
      </c>
      <c r="B25" s="53">
        <v>26321973.773430001</v>
      </c>
      <c r="C25" s="53">
        <v>14196236.890280001</v>
      </c>
      <c r="D25" s="52">
        <f>B25-C25</f>
        <v>12125736.88315</v>
      </c>
      <c r="E25" s="54">
        <v>688644217.28099</v>
      </c>
      <c r="F25" s="54">
        <v>520895191.05404001</v>
      </c>
      <c r="G25" s="52">
        <f>E25-F25</f>
        <v>167749026.22694999</v>
      </c>
    </row>
    <row r="26" spans="1:7" s="25" customFormat="1" ht="12" x14ac:dyDescent="0.2">
      <c r="A26" s="56" t="s">
        <v>16</v>
      </c>
      <c r="B26" s="57">
        <f>B24-B25</f>
        <v>-9606240.6765300017</v>
      </c>
      <c r="C26" s="57">
        <f>C24-C25</f>
        <v>4778412.6060499996</v>
      </c>
      <c r="D26" s="57"/>
      <c r="E26" s="57">
        <f>E24-E25</f>
        <v>-140414273.89564002</v>
      </c>
      <c r="F26" s="57">
        <f>F24-F25</f>
        <v>-79626389.830049992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97744.147055449997</v>
      </c>
      <c r="C33" s="104">
        <v>80538.570098630007</v>
      </c>
      <c r="D33" s="73">
        <f t="shared" ref="D33:D42" si="0">IFERROR(((B33/C33)-1)*100,IF(B33+C33&lt;&gt;0,100,0))</f>
        <v>21.363151761633592</v>
      </c>
      <c r="E33" s="51"/>
      <c r="F33" s="104">
        <v>99456.26</v>
      </c>
      <c r="G33" s="104">
        <v>97010.47</v>
      </c>
    </row>
    <row r="34" spans="1:7" s="15" customFormat="1" ht="12" x14ac:dyDescent="0.2">
      <c r="A34" s="51" t="s">
        <v>23</v>
      </c>
      <c r="B34" s="104">
        <v>98847.478049629994</v>
      </c>
      <c r="C34" s="104">
        <v>85287.078843690004</v>
      </c>
      <c r="D34" s="73">
        <f t="shared" si="0"/>
        <v>15.899711175233033</v>
      </c>
      <c r="E34" s="51"/>
      <c r="F34" s="104">
        <v>101581.9</v>
      </c>
      <c r="G34" s="104">
        <v>98046.02</v>
      </c>
    </row>
    <row r="35" spans="1:7" s="15" customFormat="1" ht="12" x14ac:dyDescent="0.2">
      <c r="A35" s="51" t="s">
        <v>24</v>
      </c>
      <c r="B35" s="104">
        <v>94049.839393939998</v>
      </c>
      <c r="C35" s="104">
        <v>80451.127948409994</v>
      </c>
      <c r="D35" s="73">
        <f t="shared" si="0"/>
        <v>16.903071208958444</v>
      </c>
      <c r="E35" s="51"/>
      <c r="F35" s="104">
        <v>95372.22</v>
      </c>
      <c r="G35" s="104">
        <v>93551.17</v>
      </c>
    </row>
    <row r="36" spans="1:7" s="15" customFormat="1" ht="12" x14ac:dyDescent="0.2">
      <c r="A36" s="51" t="s">
        <v>25</v>
      </c>
      <c r="B36" s="104">
        <v>90140.552145330003</v>
      </c>
      <c r="C36" s="104">
        <v>73449.422556229998</v>
      </c>
      <c r="D36" s="73">
        <f t="shared" si="0"/>
        <v>22.724657333176346</v>
      </c>
      <c r="E36" s="51"/>
      <c r="F36" s="104">
        <v>91882.96</v>
      </c>
      <c r="G36" s="104">
        <v>89297.12</v>
      </c>
    </row>
    <row r="37" spans="1:7" s="15" customFormat="1" ht="12" x14ac:dyDescent="0.2">
      <c r="A37" s="51" t="s">
        <v>79</v>
      </c>
      <c r="B37" s="104">
        <v>81051.603832149995</v>
      </c>
      <c r="C37" s="104">
        <v>59219.505157450003</v>
      </c>
      <c r="D37" s="73">
        <f t="shared" si="0"/>
        <v>36.866398354146732</v>
      </c>
      <c r="E37" s="51"/>
      <c r="F37" s="104">
        <v>83468.52</v>
      </c>
      <c r="G37" s="104">
        <v>77468.289999999994</v>
      </c>
    </row>
    <row r="38" spans="1:7" s="15" customFormat="1" ht="12" x14ac:dyDescent="0.2">
      <c r="A38" s="51" t="s">
        <v>26</v>
      </c>
      <c r="B38" s="104">
        <v>136011.1581538</v>
      </c>
      <c r="C38" s="104">
        <v>107624.50813807</v>
      </c>
      <c r="D38" s="73">
        <f t="shared" si="0"/>
        <v>26.37563739600386</v>
      </c>
      <c r="E38" s="51"/>
      <c r="F38" s="104">
        <v>140132.46</v>
      </c>
      <c r="G38" s="104">
        <v>135585.89000000001</v>
      </c>
    </row>
    <row r="39" spans="1:7" s="15" customFormat="1" ht="12" x14ac:dyDescent="0.2">
      <c r="A39" s="51" t="s">
        <v>27</v>
      </c>
      <c r="B39" s="104">
        <v>21247.761087030001</v>
      </c>
      <c r="C39" s="104">
        <v>19419.781703429999</v>
      </c>
      <c r="D39" s="73">
        <f t="shared" si="0"/>
        <v>9.4129759619138156</v>
      </c>
      <c r="E39" s="51"/>
      <c r="F39" s="104">
        <v>21660.67</v>
      </c>
      <c r="G39" s="104">
        <v>21077.599999999999</v>
      </c>
    </row>
    <row r="40" spans="1:7" s="15" customFormat="1" ht="12" x14ac:dyDescent="0.2">
      <c r="A40" s="51" t="s">
        <v>28</v>
      </c>
      <c r="B40" s="104">
        <v>133180.77509034</v>
      </c>
      <c r="C40" s="104">
        <v>110876.97414689</v>
      </c>
      <c r="D40" s="73">
        <f t="shared" si="0"/>
        <v>20.115809540312558</v>
      </c>
      <c r="E40" s="51"/>
      <c r="F40" s="104">
        <v>136314.91</v>
      </c>
      <c r="G40" s="104">
        <v>132719.24</v>
      </c>
    </row>
    <row r="41" spans="1:7" s="15" customFormat="1" ht="12" x14ac:dyDescent="0.2">
      <c r="A41" s="51" t="s">
        <v>29</v>
      </c>
      <c r="B41" s="59"/>
      <c r="C41" s="59"/>
      <c r="D41" s="73">
        <f t="shared" si="0"/>
        <v>0</v>
      </c>
      <c r="E41" s="51"/>
      <c r="F41" s="59"/>
      <c r="G41" s="59"/>
    </row>
    <row r="42" spans="1:7" s="15" customFormat="1" ht="12" x14ac:dyDescent="0.2">
      <c r="A42" s="51" t="s">
        <v>78</v>
      </c>
      <c r="B42" s="104">
        <v>656.09370136999996</v>
      </c>
      <c r="C42" s="104">
        <v>637.64017636000005</v>
      </c>
      <c r="D42" s="73">
        <f t="shared" si="0"/>
        <v>2.8940342365725291</v>
      </c>
      <c r="E42" s="51"/>
      <c r="F42" s="104">
        <v>671.41</v>
      </c>
      <c r="G42" s="104">
        <v>638.22</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21462.653616383701</v>
      </c>
      <c r="D48" s="59"/>
      <c r="E48" s="105">
        <v>18656.226821186901</v>
      </c>
      <c r="F48" s="59"/>
      <c r="G48" s="73">
        <f>IFERROR(((C48/E48)-1)*100,IF(C48+E48&lt;&gt;0,100,0))</f>
        <v>15.042842382306842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4012</v>
      </c>
      <c r="D54" s="62"/>
      <c r="E54" s="106">
        <v>702075</v>
      </c>
      <c r="F54" s="106">
        <v>95163827.875</v>
      </c>
      <c r="G54" s="106">
        <v>11618267.75914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7510</v>
      </c>
      <c r="C68" s="53">
        <v>6563</v>
      </c>
      <c r="D68" s="73">
        <f>IFERROR(((B68/C68)-1)*100,IF(B68+C68&lt;&gt;0,100,0))</f>
        <v>14.429376809385941</v>
      </c>
      <c r="E68" s="53">
        <v>179576</v>
      </c>
      <c r="F68" s="53">
        <v>186697</v>
      </c>
      <c r="G68" s="73">
        <f>IFERROR(((E68/F68)-1)*100,IF(E68+F68&lt;&gt;0,100,0))</f>
        <v>-3.8142016208080443</v>
      </c>
    </row>
    <row r="69" spans="1:7" s="15" customFormat="1" ht="12" x14ac:dyDescent="0.2">
      <c r="A69" s="66" t="s">
        <v>54</v>
      </c>
      <c r="B69" s="54">
        <v>277333549.42900002</v>
      </c>
      <c r="C69" s="53">
        <v>310778268.55800003</v>
      </c>
      <c r="D69" s="73">
        <f>IFERROR(((B69/C69)-1)*100,IF(B69+C69&lt;&gt;0,100,0))</f>
        <v>-10.76160160238433</v>
      </c>
      <c r="E69" s="53">
        <v>8152558877.4639997</v>
      </c>
      <c r="F69" s="53">
        <v>7375903260.4790001</v>
      </c>
      <c r="G69" s="73">
        <f>IFERROR(((E69/F69)-1)*100,IF(E69+F69&lt;&gt;0,100,0))</f>
        <v>10.529633992712672</v>
      </c>
    </row>
    <row r="70" spans="1:7" s="15" customFormat="1" ht="12" x14ac:dyDescent="0.2">
      <c r="A70" s="66" t="s">
        <v>55</v>
      </c>
      <c r="B70" s="54">
        <v>265719529.15527001</v>
      </c>
      <c r="C70" s="53">
        <v>284075649.64398998</v>
      </c>
      <c r="D70" s="73">
        <f>IFERROR(((B70/C70)-1)*100,IF(B70+C70&lt;&gt;0,100,0))</f>
        <v>-6.4617014910374309</v>
      </c>
      <c r="E70" s="53">
        <v>7578129560.2178202</v>
      </c>
      <c r="F70" s="53">
        <v>6588216689.1464195</v>
      </c>
      <c r="G70" s="73">
        <f>IFERROR(((E70/F70)-1)*100,IF(E70+F70&lt;&gt;0,100,0))</f>
        <v>15.02550565317935</v>
      </c>
    </row>
    <row r="71" spans="1:7" s="15" customFormat="1" ht="12" x14ac:dyDescent="0.2">
      <c r="A71" s="66" t="s">
        <v>93</v>
      </c>
      <c r="B71" s="73">
        <f>IFERROR(B69/B68/1000,)</f>
        <v>36.928568499201063</v>
      </c>
      <c r="C71" s="73">
        <f>IFERROR(C69/C68/1000,)</f>
        <v>47.353080688404695</v>
      </c>
      <c r="D71" s="73">
        <f>IFERROR(((B71/C71)-1)*100,IF(B71+C71&lt;&gt;0,100,0))</f>
        <v>-22.014432931617634</v>
      </c>
      <c r="E71" s="73">
        <f>IFERROR(E69/E68/1000,)</f>
        <v>45.398933473649045</v>
      </c>
      <c r="F71" s="73">
        <f>IFERROR(F69/F68/1000,)</f>
        <v>39.507347522879314</v>
      </c>
      <c r="G71" s="73">
        <f>IFERROR(((E71/F71)-1)*100,IF(E71+F71&lt;&gt;0,100,0))</f>
        <v>14.912633523062579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2722</v>
      </c>
      <c r="C74" s="53">
        <v>2154</v>
      </c>
      <c r="D74" s="73">
        <f>IFERROR(((B74/C74)-1)*100,IF(B74+C74&lt;&gt;0,100,0))</f>
        <v>26.369545032497687</v>
      </c>
      <c r="E74" s="53">
        <v>77411</v>
      </c>
      <c r="F74" s="53">
        <v>78598</v>
      </c>
      <c r="G74" s="73">
        <f>IFERROR(((E74/F74)-1)*100,IF(E74+F74&lt;&gt;0,100,0))</f>
        <v>-1.5102165449502492</v>
      </c>
    </row>
    <row r="75" spans="1:7" s="15" customFormat="1" ht="12" x14ac:dyDescent="0.2">
      <c r="A75" s="66" t="s">
        <v>54</v>
      </c>
      <c r="B75" s="54">
        <v>852324229.48000002</v>
      </c>
      <c r="C75" s="53">
        <v>676914020.278</v>
      </c>
      <c r="D75" s="73">
        <f>IFERROR(((B75/C75)-1)*100,IF(B75+C75&lt;&gt;0,100,0))</f>
        <v>25.913218510374669</v>
      </c>
      <c r="E75" s="53">
        <v>22111669157.727001</v>
      </c>
      <c r="F75" s="53">
        <v>19447414202.833</v>
      </c>
      <c r="G75" s="73">
        <f>IFERROR(((E75/F75)-1)*100,IF(E75+F75&lt;&gt;0,100,0))</f>
        <v>13.699790250293976</v>
      </c>
    </row>
    <row r="76" spans="1:7" s="15" customFormat="1" ht="12" x14ac:dyDescent="0.2">
      <c r="A76" s="66" t="s">
        <v>55</v>
      </c>
      <c r="B76" s="54">
        <v>809540729.27906001</v>
      </c>
      <c r="C76" s="53">
        <v>619130363.68789995</v>
      </c>
      <c r="D76" s="73">
        <f>IFERROR(((B76/C76)-1)*100,IF(B76+C76&lt;&gt;0,100,0))</f>
        <v>30.754486737973142</v>
      </c>
      <c r="E76" s="53">
        <v>20731380011.529598</v>
      </c>
      <c r="F76" s="53">
        <v>17278085561.8204</v>
      </c>
      <c r="G76" s="73">
        <f>IFERROR(((E76/F76)-1)*100,IF(E76+F76&lt;&gt;0,100,0))</f>
        <v>19.986557175871301</v>
      </c>
    </row>
    <row r="77" spans="1:7" s="15" customFormat="1" ht="12" x14ac:dyDescent="0.2">
      <c r="A77" s="66" t="s">
        <v>93</v>
      </c>
      <c r="B77" s="73">
        <f>IFERROR(B75/B74/1000,)</f>
        <v>313.12425770756795</v>
      </c>
      <c r="C77" s="73">
        <f>IFERROR(C75/C74/1000,)</f>
        <v>314.25906233890436</v>
      </c>
      <c r="D77" s="73">
        <f>IFERROR(((B77/C77)-1)*100,IF(B77+C77&lt;&gt;0,100,0))</f>
        <v>-0.36110482316421555</v>
      </c>
      <c r="E77" s="73">
        <f>IFERROR(E75/E74/1000,)</f>
        <v>285.63988525825789</v>
      </c>
      <c r="F77" s="73">
        <f>IFERROR(F75/F74/1000,)</f>
        <v>247.42886845508792</v>
      </c>
      <c r="G77" s="73">
        <f>IFERROR(((E77/F77)-1)*100,IF(E77+F77&lt;&gt;0,100,0))</f>
        <v>15.443233055930117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377</v>
      </c>
      <c r="C80" s="53">
        <v>114</v>
      </c>
      <c r="D80" s="73">
        <f>IFERROR(((B80/C80)-1)*100,IF(B80+C80&lt;&gt;0,100,0))</f>
        <v>230.7017543859649</v>
      </c>
      <c r="E80" s="53">
        <v>9811</v>
      </c>
      <c r="F80" s="53">
        <v>6168</v>
      </c>
      <c r="G80" s="73">
        <f>IFERROR(((E80/F80)-1)*100,IF(E80+F80&lt;&gt;0,100,0))</f>
        <v>59.062905317769122</v>
      </c>
    </row>
    <row r="81" spans="1:7" s="15" customFormat="1" ht="12" x14ac:dyDescent="0.2">
      <c r="A81" s="66" t="s">
        <v>54</v>
      </c>
      <c r="B81" s="54">
        <v>12160459.016000001</v>
      </c>
      <c r="C81" s="53">
        <v>10839218.264</v>
      </c>
      <c r="D81" s="73">
        <f>IFERROR(((B81/C81)-1)*100,IF(B81+C81&lt;&gt;0,100,0))</f>
        <v>12.189446875409837</v>
      </c>
      <c r="E81" s="53">
        <v>606294815.62100005</v>
      </c>
      <c r="F81" s="53">
        <v>688482577.46800005</v>
      </c>
      <c r="G81" s="73">
        <f>IFERROR(((E81/F81)-1)*100,IF(E81+F81&lt;&gt;0,100,0))</f>
        <v>-11.937522391526311</v>
      </c>
    </row>
    <row r="82" spans="1:7" s="15" customFormat="1" ht="12" x14ac:dyDescent="0.2">
      <c r="A82" s="66" t="s">
        <v>55</v>
      </c>
      <c r="B82" s="54">
        <v>2000657.97919055</v>
      </c>
      <c r="C82" s="53">
        <v>-4989591.46934033</v>
      </c>
      <c r="D82" s="73">
        <f>IFERROR(((B82/C82)-1)*100,IF(B82+C82&lt;&gt;0,100,0))</f>
        <v>-140.0966289822332</v>
      </c>
      <c r="E82" s="53">
        <v>135549553.31702301</v>
      </c>
      <c r="F82" s="53">
        <v>138915828.99718401</v>
      </c>
      <c r="G82" s="73">
        <f>IFERROR(((E82/F82)-1)*100,IF(E82+F82&lt;&gt;0,100,0))</f>
        <v>-2.4232484551701017</v>
      </c>
    </row>
    <row r="83" spans="1:7" x14ac:dyDescent="0.2">
      <c r="A83" s="66" t="s">
        <v>93</v>
      </c>
      <c r="B83" s="73">
        <f>IFERROR(B81/B80/1000,)</f>
        <v>32.255859458885944</v>
      </c>
      <c r="C83" s="73">
        <f>IFERROR(C81/C80/1000,)</f>
        <v>95.080861964912287</v>
      </c>
      <c r="D83" s="73">
        <f>IFERROR(((B83/C83)-1)*100,IF(B83+C83&lt;&gt;0,100,0))</f>
        <v>-66.075339671626736</v>
      </c>
      <c r="E83" s="73">
        <f>IFERROR(E81/E80/1000,)</f>
        <v>61.797453431964122</v>
      </c>
      <c r="F83" s="73">
        <f>IFERROR(F81/F80/1000,)</f>
        <v>111.62168895395591</v>
      </c>
      <c r="G83" s="73">
        <f>IFERROR(((E83/F83)-1)*100,IF(E83+F83&lt;&gt;0,100,0))</f>
        <v>-44.636697391798428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10609</v>
      </c>
      <c r="C86" s="51">
        <f>C68+C74+C80</f>
        <v>8831</v>
      </c>
      <c r="D86" s="73">
        <f>IFERROR(((B86/C86)-1)*100,IF(B86+C86&lt;&gt;0,100,0))</f>
        <v>20.133620201562685</v>
      </c>
      <c r="E86" s="51">
        <f>E68+E74+E80</f>
        <v>266798</v>
      </c>
      <c r="F86" s="51">
        <f>F68+F74+F80</f>
        <v>271463</v>
      </c>
      <c r="G86" s="73">
        <f>IFERROR(((E86/F86)-1)*100,IF(E86+F86&lt;&gt;0,100,0))</f>
        <v>-1.7184662366510395</v>
      </c>
    </row>
    <row r="87" spans="1:7" s="15" customFormat="1" ht="12" x14ac:dyDescent="0.2">
      <c r="A87" s="66" t="s">
        <v>54</v>
      </c>
      <c r="B87" s="51">
        <f t="shared" ref="B87:C87" si="1">B69+B75+B81</f>
        <v>1141818237.925</v>
      </c>
      <c r="C87" s="51">
        <f t="shared" si="1"/>
        <v>998531507.10000002</v>
      </c>
      <c r="D87" s="73">
        <f>IFERROR(((B87/C87)-1)*100,IF(B87+C87&lt;&gt;0,100,0))</f>
        <v>14.349745582003969</v>
      </c>
      <c r="E87" s="51">
        <f t="shared" ref="E87:F87" si="2">E69+E75+E81</f>
        <v>30870522850.812</v>
      </c>
      <c r="F87" s="51">
        <f t="shared" si="2"/>
        <v>27511800040.779999</v>
      </c>
      <c r="G87" s="73">
        <f>IFERROR(((E87/F87)-1)*100,IF(E87+F87&lt;&gt;0,100,0))</f>
        <v>12.20829900280409</v>
      </c>
    </row>
    <row r="88" spans="1:7" s="15" customFormat="1" ht="12" x14ac:dyDescent="0.2">
      <c r="A88" s="66" t="s">
        <v>55</v>
      </c>
      <c r="B88" s="51">
        <f t="shared" ref="B88:C88" si="3">B70+B76+B82</f>
        <v>1077260916.4135206</v>
      </c>
      <c r="C88" s="51">
        <f t="shared" si="3"/>
        <v>898216421.86254954</v>
      </c>
      <c r="D88" s="73">
        <f>IFERROR(((B88/C88)-1)*100,IF(B88+C88&lt;&gt;0,100,0))</f>
        <v>19.933335685368881</v>
      </c>
      <c r="E88" s="51">
        <f t="shared" ref="E88:F88" si="4">E70+E76+E82</f>
        <v>28445059125.064442</v>
      </c>
      <c r="F88" s="51">
        <f t="shared" si="4"/>
        <v>24005218079.964005</v>
      </c>
      <c r="G88" s="73">
        <f>IFERROR(((E88/F88)-1)*100,IF(E88+F88&lt;&gt;0,100,0))</f>
        <v>18.495316436246668</v>
      </c>
    </row>
    <row r="89" spans="1:7" x14ac:dyDescent="0.2">
      <c r="A89" s="66" t="s">
        <v>94</v>
      </c>
      <c r="B89" s="73">
        <f>IFERROR((B75/B87)*100,IF(B75+B87&lt;&gt;0,100,0))</f>
        <v>74.646226620877002</v>
      </c>
      <c r="C89" s="73">
        <f>IFERROR((C75/C87)*100,IF(C75+C87&lt;&gt;0,100,0))</f>
        <v>67.790952560319056</v>
      </c>
      <c r="D89" s="73">
        <f>IFERROR(((B89/C89)-1)*100,IF(B89+C89&lt;&gt;0,100,0))</f>
        <v>10.112373114182539</v>
      </c>
      <c r="E89" s="73">
        <f>IFERROR((E75/E87)*100,IF(E75+E87&lt;&gt;0,100,0))</f>
        <v>71.627128781025448</v>
      </c>
      <c r="F89" s="73">
        <f>IFERROR((F75/F87)*100,IF(F75+F87&lt;&gt;0,100,0))</f>
        <v>70.687538343571205</v>
      </c>
      <c r="G89" s="73">
        <f>IFERROR(((E89/F89)-1)*100,IF(E89+F89&lt;&gt;0,100,0))</f>
        <v>1.3292165202973161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115575220.568</v>
      </c>
      <c r="C97" s="107">
        <v>91191362.800999999</v>
      </c>
      <c r="D97" s="52">
        <f>B97-C97</f>
        <v>24383857.767000005</v>
      </c>
      <c r="E97" s="107">
        <v>3202376878.1880002</v>
      </c>
      <c r="F97" s="107">
        <v>3048252219.0279999</v>
      </c>
      <c r="G97" s="68">
        <f>E97-F97</f>
        <v>154124659.16000032</v>
      </c>
    </row>
    <row r="98" spans="1:7" s="15" customFormat="1" ht="13.5" x14ac:dyDescent="0.2">
      <c r="A98" s="66" t="s">
        <v>88</v>
      </c>
      <c r="B98" s="53">
        <v>114247650.007</v>
      </c>
      <c r="C98" s="107">
        <v>108322949.875</v>
      </c>
      <c r="D98" s="52">
        <f>B98-C98</f>
        <v>5924700.1319999993</v>
      </c>
      <c r="E98" s="107">
        <v>3152533859.303</v>
      </c>
      <c r="F98" s="107">
        <v>3003376819.0120001</v>
      </c>
      <c r="G98" s="68">
        <f>E98-F98</f>
        <v>149157040.29099989</v>
      </c>
    </row>
    <row r="99" spans="1:7" s="15" customFormat="1" ht="12" x14ac:dyDescent="0.2">
      <c r="A99" s="69" t="s">
        <v>16</v>
      </c>
      <c r="B99" s="52">
        <f>B97-B98</f>
        <v>1327570.5610000044</v>
      </c>
      <c r="C99" s="52">
        <f>C97-C98</f>
        <v>-17131587.074000001</v>
      </c>
      <c r="D99" s="70"/>
      <c r="E99" s="52">
        <f>E97-E98</f>
        <v>49843018.885000229</v>
      </c>
      <c r="F99" s="70">
        <f>F97-F98</f>
        <v>44875400.015999794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1209.66766568861</v>
      </c>
      <c r="C111" s="108">
        <v>1039.09001389017</v>
      </c>
      <c r="D111" s="73">
        <f>IFERROR(((B111/C111)-1)*100,IF(B111+C111&lt;&gt;0,100,0))</f>
        <v>16.416061122541947</v>
      </c>
      <c r="E111" s="72"/>
      <c r="F111" s="109">
        <v>1209.66766568861</v>
      </c>
      <c r="G111" s="109">
        <v>1191.6506393560701</v>
      </c>
    </row>
    <row r="112" spans="1:7" s="15" customFormat="1" ht="12" x14ac:dyDescent="0.2">
      <c r="A112" s="66" t="s">
        <v>50</v>
      </c>
      <c r="B112" s="109">
        <v>1190.0213402282</v>
      </c>
      <c r="C112" s="108">
        <v>1023.48741676331</v>
      </c>
      <c r="D112" s="73">
        <f>IFERROR(((B112/C112)-1)*100,IF(B112+C112&lt;&gt;0,100,0))</f>
        <v>16.271223342592634</v>
      </c>
      <c r="E112" s="72"/>
      <c r="F112" s="109">
        <v>1190.0213402282</v>
      </c>
      <c r="G112" s="109">
        <v>1172.9916894666901</v>
      </c>
    </row>
    <row r="113" spans="1:7" s="15" customFormat="1" ht="12" x14ac:dyDescent="0.2">
      <c r="A113" s="66" t="s">
        <v>51</v>
      </c>
      <c r="B113" s="109">
        <v>1323.3527044950099</v>
      </c>
      <c r="C113" s="108">
        <v>1124.39717219763</v>
      </c>
      <c r="D113" s="73">
        <f>IFERROR(((B113/C113)-1)*100,IF(B113+C113&lt;&gt;0,100,0))</f>
        <v>17.694417703712475</v>
      </c>
      <c r="E113" s="72"/>
      <c r="F113" s="109">
        <v>1323.3527044950099</v>
      </c>
      <c r="G113" s="109">
        <v>1296.3131103729299</v>
      </c>
    </row>
    <row r="114" spans="1:7" s="25" customFormat="1" ht="12" x14ac:dyDescent="0.2">
      <c r="A114" s="69" t="s">
        <v>52</v>
      </c>
      <c r="B114" s="73"/>
      <c r="C114" s="72"/>
      <c r="D114" s="74"/>
      <c r="E114" s="72"/>
      <c r="F114" s="58"/>
      <c r="G114" s="58"/>
    </row>
    <row r="115" spans="1:7" s="15" customFormat="1" ht="12" x14ac:dyDescent="0.2">
      <c r="A115" s="66" t="s">
        <v>56</v>
      </c>
      <c r="B115" s="109">
        <v>822.34998351974798</v>
      </c>
      <c r="C115" s="108">
        <v>752.64307660161603</v>
      </c>
      <c r="D115" s="73">
        <f>IFERROR(((B115/C115)-1)*100,IF(B115+C115&lt;&gt;0,100,0))</f>
        <v>9.2616153772219878</v>
      </c>
      <c r="E115" s="72"/>
      <c r="F115" s="109">
        <v>822.34998351974798</v>
      </c>
      <c r="G115" s="109">
        <v>820.97439998619905</v>
      </c>
    </row>
    <row r="116" spans="1:7" s="15" customFormat="1" ht="12" x14ac:dyDescent="0.2">
      <c r="A116" s="66" t="s">
        <v>57</v>
      </c>
      <c r="B116" s="109">
        <v>1168.6850356536399</v>
      </c>
      <c r="C116" s="108">
        <v>1017.1674952736701</v>
      </c>
      <c r="D116" s="73">
        <f>IFERROR(((B116/C116)-1)*100,IF(B116+C116&lt;&gt;0,100,0))</f>
        <v>14.89602657222191</v>
      </c>
      <c r="E116" s="72"/>
      <c r="F116" s="109">
        <v>1168.6850356536399</v>
      </c>
      <c r="G116" s="109">
        <v>1160.6260461024899</v>
      </c>
    </row>
    <row r="117" spans="1:7" s="15" customFormat="1" ht="12" x14ac:dyDescent="0.2">
      <c r="A117" s="66" t="s">
        <v>59</v>
      </c>
      <c r="B117" s="109">
        <v>1425.26626840633</v>
      </c>
      <c r="C117" s="108">
        <v>1202.6350681761201</v>
      </c>
      <c r="D117" s="73">
        <f>IFERROR(((B117/C117)-1)*100,IF(B117+C117&lt;&gt;0,100,0))</f>
        <v>18.511949810996754</v>
      </c>
      <c r="E117" s="72"/>
      <c r="F117" s="109">
        <v>1425.26626840633</v>
      </c>
      <c r="G117" s="109">
        <v>1404.74496439209</v>
      </c>
    </row>
    <row r="118" spans="1:7" s="15" customFormat="1" ht="12" x14ac:dyDescent="0.2">
      <c r="A118" s="66" t="s">
        <v>58</v>
      </c>
      <c r="B118" s="109">
        <v>1322.0111617978</v>
      </c>
      <c r="C118" s="108">
        <v>1114.96726561181</v>
      </c>
      <c r="D118" s="73">
        <f>IFERROR(((B118/C118)-1)*100,IF(B118+C118&lt;&gt;0,100,0))</f>
        <v>18.56950446633785</v>
      </c>
      <c r="E118" s="72"/>
      <c r="F118" s="109">
        <v>1322.0111617978</v>
      </c>
      <c r="G118" s="109">
        <v>1287.46736837311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807</v>
      </c>
      <c r="C127" s="53">
        <v>317</v>
      </c>
      <c r="D127" s="73">
        <f>IFERROR(((B127/C127)-1)*100,IF(B127+C127&lt;&gt;0,100,0))</f>
        <v>154.57413249211359</v>
      </c>
      <c r="E127" s="53">
        <v>8414</v>
      </c>
      <c r="F127" s="53">
        <v>10487</v>
      </c>
      <c r="G127" s="73">
        <f>IFERROR(((E127/F127)-1)*100,IF(E127+F127&lt;&gt;0,100,0))</f>
        <v>-19.767330981214837</v>
      </c>
    </row>
    <row r="128" spans="1:7" s="15" customFormat="1" ht="12" x14ac:dyDescent="0.2">
      <c r="A128" s="66" t="s">
        <v>74</v>
      </c>
      <c r="B128" s="54">
        <v>23</v>
      </c>
      <c r="C128" s="53">
        <v>12</v>
      </c>
      <c r="D128" s="73">
        <f>IFERROR(((B128/C128)-1)*100,IF(B128+C128&lt;&gt;0,100,0))</f>
        <v>91.666666666666671</v>
      </c>
      <c r="E128" s="53">
        <v>262</v>
      </c>
      <c r="F128" s="53">
        <v>239</v>
      </c>
      <c r="G128" s="73">
        <f>IFERROR(((E128/F128)-1)*100,IF(E128+F128&lt;&gt;0,100,0))</f>
        <v>9.6234309623431038</v>
      </c>
    </row>
    <row r="129" spans="1:7" s="25" customFormat="1" ht="12" x14ac:dyDescent="0.2">
      <c r="A129" s="69" t="s">
        <v>34</v>
      </c>
      <c r="B129" s="70">
        <f>SUM(B126:B128)</f>
        <v>830</v>
      </c>
      <c r="C129" s="70">
        <f>SUM(C126:C128)</f>
        <v>329</v>
      </c>
      <c r="D129" s="73">
        <f>IFERROR(((B129/C129)-1)*100,IF(B129+C129&lt;&gt;0,100,0))</f>
        <v>152.27963525835867</v>
      </c>
      <c r="E129" s="70">
        <f>SUM(E126:E128)</f>
        <v>8676</v>
      </c>
      <c r="F129" s="70">
        <f>SUM(F126:F128)</f>
        <v>10726</v>
      </c>
      <c r="G129" s="73">
        <f>IFERROR(((E129/F129)-1)*100,IF(E129+F129&lt;&gt;0,100,0))</f>
        <v>-19.112437068804777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51</v>
      </c>
      <c r="D132" s="73">
        <f>IFERROR(((B132/C132)-1)*100,IF(B132+C132&lt;&gt;0,100,0))</f>
        <v>-100</v>
      </c>
      <c r="E132" s="53">
        <v>706</v>
      </c>
      <c r="F132" s="53">
        <v>771</v>
      </c>
      <c r="G132" s="73">
        <f>IFERROR(((E132/F132)-1)*100,IF(E132+F132&lt;&gt;0,100,0))</f>
        <v>-8.4306095979247768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51</v>
      </c>
      <c r="D134" s="73">
        <f>IFERROR(((B134/C134)-1)*100,IF(B134+C134&lt;&gt;0,100,0))</f>
        <v>-100</v>
      </c>
      <c r="E134" s="70">
        <f>SUM(E132:E133)</f>
        <v>706</v>
      </c>
      <c r="F134" s="70">
        <f>SUM(F132:F133)</f>
        <v>771</v>
      </c>
      <c r="G134" s="73">
        <f>IFERROR(((E134/F134)-1)*100,IF(E134+F134&lt;&gt;0,100,0))</f>
        <v>-8.4306095979247768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1046357</v>
      </c>
      <c r="C138" s="53">
        <v>497317</v>
      </c>
      <c r="D138" s="73">
        <f>IFERROR(((B138/C138)-1)*100,IF(B138+C138&lt;&gt;0,100,0))</f>
        <v>110.40040859250739</v>
      </c>
      <c r="E138" s="53">
        <v>10592834</v>
      </c>
      <c r="F138" s="53">
        <v>10764274</v>
      </c>
      <c r="G138" s="73">
        <f>IFERROR(((E138/F138)-1)*100,IF(E138+F138&lt;&gt;0,100,0))</f>
        <v>-1.5926759203639729</v>
      </c>
    </row>
    <row r="139" spans="1:7" s="15" customFormat="1" ht="12" x14ac:dyDescent="0.2">
      <c r="A139" s="66" t="s">
        <v>74</v>
      </c>
      <c r="B139" s="54">
        <v>679</v>
      </c>
      <c r="C139" s="53">
        <v>288</v>
      </c>
      <c r="D139" s="73">
        <f>IFERROR(((B139/C139)-1)*100,IF(B139+C139&lt;&gt;0,100,0))</f>
        <v>135.76388888888889</v>
      </c>
      <c r="E139" s="53">
        <v>10691</v>
      </c>
      <c r="F139" s="53">
        <v>9501</v>
      </c>
      <c r="G139" s="73">
        <f>IFERROR(((E139/F139)-1)*100,IF(E139+F139&lt;&gt;0,100,0))</f>
        <v>12.524997368698031</v>
      </c>
    </row>
    <row r="140" spans="1:7" s="15" customFormat="1" ht="12" x14ac:dyDescent="0.2">
      <c r="A140" s="69" t="s">
        <v>34</v>
      </c>
      <c r="B140" s="70">
        <f>SUM(B137:B139)</f>
        <v>1047036</v>
      </c>
      <c r="C140" s="70">
        <f>SUM(C137:C139)</f>
        <v>497605</v>
      </c>
      <c r="D140" s="73">
        <f>IFERROR(((B140/C140)-1)*100,IF(B140+C140&lt;&gt;0,100,0))</f>
        <v>110.41508827282685</v>
      </c>
      <c r="E140" s="70">
        <f>SUM(E137:E139)</f>
        <v>10603525</v>
      </c>
      <c r="F140" s="70">
        <f>SUM(F137:F139)</f>
        <v>10773775</v>
      </c>
      <c r="G140" s="73">
        <f>IFERROR(((E140/F140)-1)*100,IF(E140+F140&lt;&gt;0,100,0))</f>
        <v>-1.5802260581829541</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6900</v>
      </c>
      <c r="D143" s="73">
        <f>IFERROR(((B143/C143)-1)*100,)</f>
        <v>-100</v>
      </c>
      <c r="E143" s="53">
        <v>327029</v>
      </c>
      <c r="F143" s="53">
        <v>607157</v>
      </c>
      <c r="G143" s="73">
        <f>IFERROR(((E143/F143)-1)*100,)</f>
        <v>-46.137654675808726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6900</v>
      </c>
      <c r="D145" s="73">
        <f>IFERROR(((B145/C145)-1)*100,)</f>
        <v>-100</v>
      </c>
      <c r="E145" s="70">
        <f>SUM(E143:E144)</f>
        <v>327029</v>
      </c>
      <c r="F145" s="70">
        <f>SUM(F143:F144)</f>
        <v>607157</v>
      </c>
      <c r="G145" s="73">
        <f>IFERROR(((E145/F145)-1)*100,)</f>
        <v>-46.137654675808726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99240960.153479993</v>
      </c>
      <c r="C149" s="53">
        <v>45147902.507890001</v>
      </c>
      <c r="D149" s="73">
        <f>IFERROR(((B149/C149)-1)*100,IF(B149+C149&lt;&gt;0,100,0))</f>
        <v>119.813002688523</v>
      </c>
      <c r="E149" s="53">
        <v>973551270.07837999</v>
      </c>
      <c r="F149" s="53">
        <v>929980993.92649996</v>
      </c>
      <c r="G149" s="73">
        <f>IFERROR(((E149/F149)-1)*100,IF(E149+F149&lt;&gt;0,100,0))</f>
        <v>4.6850716774243573</v>
      </c>
    </row>
    <row r="150" spans="1:7" x14ac:dyDescent="0.2">
      <c r="A150" s="66" t="s">
        <v>74</v>
      </c>
      <c r="B150" s="54">
        <v>4338499.93</v>
      </c>
      <c r="C150" s="53">
        <v>2996750.33</v>
      </c>
      <c r="D150" s="73">
        <f>IFERROR(((B150/C150)-1)*100,IF(B150+C150&lt;&gt;0,100,0))</f>
        <v>44.773486351797608</v>
      </c>
      <c r="E150" s="53">
        <v>80406922.340000004</v>
      </c>
      <c r="F150" s="53">
        <v>69570742.269999996</v>
      </c>
      <c r="G150" s="73">
        <f>IFERROR(((E150/F150)-1)*100,IF(E150+F150&lt;&gt;0,100,0))</f>
        <v>15.575771820782691</v>
      </c>
    </row>
    <row r="151" spans="1:7" s="15" customFormat="1" ht="12" x14ac:dyDescent="0.2">
      <c r="A151" s="69" t="s">
        <v>34</v>
      </c>
      <c r="B151" s="70">
        <f>SUM(B148:B150)</f>
        <v>103579460.08348</v>
      </c>
      <c r="C151" s="70">
        <f>SUM(C148:C150)</f>
        <v>48144652.837889999</v>
      </c>
      <c r="D151" s="73">
        <f>IFERROR(((B151/C151)-1)*100,IF(B151+C151&lt;&gt;0,100,0))</f>
        <v>115.14218916947434</v>
      </c>
      <c r="E151" s="70">
        <f>SUM(E148:E150)</f>
        <v>1053958192.41838</v>
      </c>
      <c r="F151" s="70">
        <f>SUM(F148:F150)</f>
        <v>999551736.19649994</v>
      </c>
      <c r="G151" s="73">
        <f>IFERROR(((E151/F151)-1)*100,IF(E151+F151&lt;&gt;0,100,0))</f>
        <v>5.4430855604240991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19104.53</v>
      </c>
      <c r="D154" s="73">
        <f>IFERROR(((B154/C154)-1)*100,IF(B154+C154&lt;&gt;0,100,0))</f>
        <v>-100</v>
      </c>
      <c r="E154" s="53">
        <v>448214.28321999998</v>
      </c>
      <c r="F154" s="53">
        <v>712195.41700000002</v>
      </c>
      <c r="G154" s="73">
        <f>IFERROR(((E154/F154)-1)*100,IF(E154+F154&lt;&gt;0,100,0))</f>
        <v>-37.065828770981838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19104.53</v>
      </c>
      <c r="D156" s="73">
        <f>IFERROR(((B156/C156)-1)*100,IF(B156+C156&lt;&gt;0,100,0))</f>
        <v>-100</v>
      </c>
      <c r="E156" s="70">
        <f>SUM(E154:E155)</f>
        <v>448214.28321999998</v>
      </c>
      <c r="F156" s="70">
        <f>SUM(F154:F155)</f>
        <v>712195.41700000002</v>
      </c>
      <c r="G156" s="73">
        <f>IFERROR(((E156/F156)-1)*100,IF(E156+F156&lt;&gt;0,100,0))</f>
        <v>-37.065828770981838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1819411</v>
      </c>
      <c r="C160" s="53">
        <v>1352860</v>
      </c>
      <c r="D160" s="73">
        <f>IFERROR(((B160/C160)-1)*100,IF(B160+C160&lt;&gt;0,100,0))</f>
        <v>34.486273524237546</v>
      </c>
      <c r="E160" s="65"/>
      <c r="F160" s="65"/>
      <c r="G160" s="52"/>
    </row>
    <row r="161" spans="1:7" s="15" customFormat="1" ht="12" x14ac:dyDescent="0.2">
      <c r="A161" s="66" t="s">
        <v>74</v>
      </c>
      <c r="B161" s="54">
        <v>1519</v>
      </c>
      <c r="C161" s="53">
        <v>1407</v>
      </c>
      <c r="D161" s="73">
        <f>IFERROR(((B161/C161)-1)*100,IF(B161+C161&lt;&gt;0,100,0))</f>
        <v>7.9601990049751326</v>
      </c>
      <c r="E161" s="65"/>
      <c r="F161" s="65"/>
      <c r="G161" s="52"/>
    </row>
    <row r="162" spans="1:7" s="25" customFormat="1" ht="12" x14ac:dyDescent="0.2">
      <c r="A162" s="69" t="s">
        <v>34</v>
      </c>
      <c r="B162" s="70">
        <f>SUM(B159:B161)</f>
        <v>1820930</v>
      </c>
      <c r="C162" s="70">
        <f>SUM(C159:C161)</f>
        <v>1354267</v>
      </c>
      <c r="D162" s="73">
        <f>IFERROR(((B162/C162)-1)*100,IF(B162+C162&lt;&gt;0,100,0))</f>
        <v>34.458714566625346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212134</v>
      </c>
      <c r="C165" s="53">
        <v>126233</v>
      </c>
      <c r="D165" s="73">
        <f>IFERROR(((B165/C165)-1)*100,IF(B165+C165&lt;&gt;0,100,0))</f>
        <v>68.049559148558615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212134</v>
      </c>
      <c r="C167" s="70">
        <f>SUM(C165:C166)</f>
        <v>126233</v>
      </c>
      <c r="D167" s="73">
        <f>IFERROR(((B167/C167)-1)*100,IF(B167+C167&lt;&gt;0,100,0))</f>
        <v>68.049559148558615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26588</v>
      </c>
      <c r="C175" s="88">
        <v>25378</v>
      </c>
      <c r="D175" s="73">
        <f>IFERROR(((B175/C175)-1)*100,IF(B175+C175&lt;&gt;0,100,0))</f>
        <v>4.7679092127039135</v>
      </c>
      <c r="E175" s="88">
        <v>836982</v>
      </c>
      <c r="F175" s="88">
        <v>950820</v>
      </c>
      <c r="G175" s="73">
        <f>IFERROR(((E175/F175)-1)*100,IF(E175+F175&lt;&gt;0,100,0))</f>
        <v>-11.972613112892027</v>
      </c>
    </row>
    <row r="176" spans="1:7" x14ac:dyDescent="0.2">
      <c r="A176" s="66" t="s">
        <v>32</v>
      </c>
      <c r="B176" s="87">
        <v>129362</v>
      </c>
      <c r="C176" s="88">
        <v>103024</v>
      </c>
      <c r="D176" s="73">
        <f t="shared" ref="D176:D178" si="5">IFERROR(((B176/C176)-1)*100,IF(B176+C176&lt;&gt;0,100,0))</f>
        <v>25.564916912564062</v>
      </c>
      <c r="E176" s="88">
        <v>3713758</v>
      </c>
      <c r="F176" s="88">
        <v>4359350</v>
      </c>
      <c r="G176" s="73">
        <f>IFERROR(((E176/F176)-1)*100,IF(E176+F176&lt;&gt;0,100,0))</f>
        <v>-14.80936378129767</v>
      </c>
    </row>
    <row r="177" spans="1:7" x14ac:dyDescent="0.2">
      <c r="A177" s="66" t="s">
        <v>91</v>
      </c>
      <c r="B177" s="87">
        <v>58434809.408330001</v>
      </c>
      <c r="C177" s="88">
        <v>46661298.066990003</v>
      </c>
      <c r="D177" s="73">
        <f t="shared" si="5"/>
        <v>25.231855582836936</v>
      </c>
      <c r="E177" s="88">
        <v>1693890717.51807</v>
      </c>
      <c r="F177" s="88">
        <v>1865219328.62448</v>
      </c>
      <c r="G177" s="73">
        <f>IFERROR(((E177/F177)-1)*100,IF(E177+F177&lt;&gt;0,100,0))</f>
        <v>-9.1854404721806944</v>
      </c>
    </row>
    <row r="178" spans="1:7" x14ac:dyDescent="0.2">
      <c r="A178" s="66" t="s">
        <v>92</v>
      </c>
      <c r="B178" s="87">
        <v>210018</v>
      </c>
      <c r="C178" s="88">
        <v>240852</v>
      </c>
      <c r="D178" s="73">
        <f t="shared" si="5"/>
        <v>-12.802052712869315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722</v>
      </c>
      <c r="C181" s="88">
        <v>310</v>
      </c>
      <c r="D181" s="73">
        <f t="shared" ref="D181:D184" si="6">IFERROR(((B181/C181)-1)*100,IF(B181+C181&lt;&gt;0,100,0))</f>
        <v>132.90322580645162</v>
      </c>
      <c r="E181" s="88">
        <v>26658</v>
      </c>
      <c r="F181" s="88">
        <v>26828</v>
      </c>
      <c r="G181" s="73">
        <f t="shared" ref="G181" si="7">IFERROR(((E181/F181)-1)*100,IF(E181+F181&lt;&gt;0,100,0))</f>
        <v>-0.63366631877143087</v>
      </c>
    </row>
    <row r="182" spans="1:7" x14ac:dyDescent="0.2">
      <c r="A182" s="66" t="s">
        <v>32</v>
      </c>
      <c r="B182" s="87">
        <v>11330</v>
      </c>
      <c r="C182" s="88">
        <v>5098</v>
      </c>
      <c r="D182" s="73">
        <f t="shared" si="6"/>
        <v>122.24401726167122</v>
      </c>
      <c r="E182" s="88">
        <v>296910</v>
      </c>
      <c r="F182" s="88">
        <v>297294</v>
      </c>
      <c r="G182" s="73">
        <f t="shared" ref="G182" si="8">IFERROR(((E182/F182)-1)*100,IF(E182+F182&lt;&gt;0,100,0))</f>
        <v>-0.12916506892167723</v>
      </c>
    </row>
    <row r="183" spans="1:7" x14ac:dyDescent="0.2">
      <c r="A183" s="66" t="s">
        <v>91</v>
      </c>
      <c r="B183" s="87">
        <v>197347.21609999999</v>
      </c>
      <c r="C183" s="88">
        <v>120492.67058000001</v>
      </c>
      <c r="D183" s="73">
        <f t="shared" si="6"/>
        <v>63.783585466282048</v>
      </c>
      <c r="E183" s="88">
        <v>6273597.5534600001</v>
      </c>
      <c r="F183" s="88">
        <v>6241323.0605800003</v>
      </c>
      <c r="G183" s="73">
        <f t="shared" ref="G183" si="9">IFERROR(((E183/F183)-1)*100,IF(E183+F183&lt;&gt;0,100,0))</f>
        <v>0.51710979493826414</v>
      </c>
    </row>
    <row r="184" spans="1:7" x14ac:dyDescent="0.2">
      <c r="A184" s="66" t="s">
        <v>92</v>
      </c>
      <c r="B184" s="87">
        <v>58582</v>
      </c>
      <c r="C184" s="88">
        <v>63808</v>
      </c>
      <c r="D184" s="73">
        <f t="shared" si="6"/>
        <v>-8.1901955867602858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2025-08-04T10:42:59Z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