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FBD53C1C-5116-4BED-A91B-ADA5E8A369EB}" xr6:coauthVersionLast="47" xr6:coauthVersionMax="47" xr10:uidLastSave="{00000000-0000-0000-0000-000000000000}"/>
  <bookViews>
    <workbookView xWindow="780" yWindow="78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<sst xmlns="http://schemas.openxmlformats.org/spreadsheetml/2006/main" count="265" uniqueCount="100">
  <si>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</si>
  <si>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</si>
  <si>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</si>
  <si>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</si>
  <si>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</si>
  <si>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</si>
  <si>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</si>
  <si>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</si>
  <si>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</si>
  <si>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</si>
  <si>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</si>
  <si>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</si>
  <si>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</si>
  <si>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</si>
  <si>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</si>
  <si>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</si>
  <si>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</si>
  <si>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</si>
  <si>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</si>
  <si>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</si>
  <si>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</si>
  <si>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</si>
  <si>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</si>
  <si>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</si>
  <si>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</si>
  <si>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</si>
  <si>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</si>
  <si>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</si>
  <si>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</si>
  <si>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</si>
  <si>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</si>
  <si>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</si>
  <si>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</si>
  <si>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</si>
  <si>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</si>
  <si>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</si>
  <si>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</si>
  <si>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</si>
  <si>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</si>
  <si>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</si>
  <si>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</si>
  <si>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</si>
  <si>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</si>
  <si>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</si>
  <si>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</si>
  <si>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</si>
  <si>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</si>
  <si>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</si>
  <si>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</si>
  <si>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</si>
  <si>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</si>
  <si>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</si>
  <si>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</si>
  <si>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</si>
  <si>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</si>
  <si>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</si>
  <si>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</si>
  <si>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</si>
  <si>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</si>
  <si>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</si>
  <si>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</si>
  <si>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</si>
  <si>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</si>
  <si>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</si>
  <si>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</si>
  <si>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</si>
  <si>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</si>
  <si>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</si>
  <si>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</si>
  <si>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</si>
  <si>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</si>
  <si>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</si>
  <si>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</si>
  <si>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</si>
  <si>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</si>
  <si>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</si>
  <si>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</si>
  <si>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</si>
  <si>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</si>
  <si>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</si>
  <si>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</si>
  <si>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</si>
  <si>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</si>
  <si>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</si>
  <si>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</si>
  <si>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</si>
  <si>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</si>
  <si>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</si>
  <si>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</si>
  <si>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</si>
  <si>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</si>
  <si>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</si>
  <si>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</si>
  <si>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</si>
  <si>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</si>
  <si>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</si>
  <si>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</si>
  <si>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5 September 2025</t>
  </si>
  <si>
    <t>05.09.2025</t>
  </si>
  <si>
    <t>06.09.2024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</si>
</sst>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2437862</v>
      </c>
      <c r="C11" s="54">
        <v>1995565</v>
      </c>
      <c r="D11" s="73">
        <f>IFERROR(((B11/C11)-1)*100,IF(B11+C11&lt;&gt;0,100,0))</f>
        <v>22.163998667044172</v>
      </c>
      <c r="E11" s="54">
        <v>67095060</v>
      </c>
      <c r="F11" s="54">
        <v>62542296</v>
      </c>
      <c r="G11" s="73">
        <f>IFERROR(((E11/F11)-1)*100,IF(E11+F11&lt;&gt;0,100,0))</f>
        <v>7.2794961029252869</v>
      </c>
    </row>
    <row r="12" spans="1:7" s="15" customFormat="1" ht="12" x14ac:dyDescent="0.2">
      <c r="A12" s="51" t="s">
        <v>9</v>
      </c>
      <c r="B12" s="54">
        <v>1937881.942</v>
      </c>
      <c r="C12" s="54">
        <v>1571211.071</v>
      </c>
      <c r="D12" s="73">
        <f>IFERROR(((B12/C12)-1)*100,IF(B12+C12&lt;&gt;0,100,0))</f>
        <v>23.336830917734797</v>
      </c>
      <c r="E12" s="54">
        <v>57969828.329999998</v>
      </c>
      <c r="F12" s="54">
        <v>51593056.630000003</v>
      </c>
      <c r="G12" s="73">
        <f>IFERROR(((E12/F12)-1)*100,IF(E12+F12&lt;&gt;0,100,0))</f>
        <v>12.359747835316416</v>
      </c>
    </row>
    <row r="13" spans="1:7" s="15" customFormat="1" ht="12" x14ac:dyDescent="0.2">
      <c r="A13" s="51" t="s">
        <v>10</v>
      </c>
      <c r="B13" s="54">
        <v>262454716.906488</v>
      </c>
      <c r="C13" s="54">
        <v>106895124.356176</v>
      </c>
      <c r="D13" s="73">
        <f>IFERROR(((B13/C13)-1)*100,IF(B13+C13&lt;&gt;0,100,0))</f>
        <v>145.52543297670465</v>
      </c>
      <c r="E13" s="54">
        <v>4733065369.8232002</v>
      </c>
      <c r="F13" s="54">
        <v>3570708083.0652399</v>
      </c>
      <c r="G13" s="73">
        <f>IFERROR(((E13/F13)-1)*100,IF(E13+F13&lt;&gt;0,100,0))</f>
        <v>32.552571078847372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605</v>
      </c>
      <c r="C16" s="54">
        <v>495</v>
      </c>
      <c r="D16" s="73">
        <f>IFERROR(((B16/C16)-1)*100,IF(B16+C16&lt;&gt;0,100,0))</f>
        <v>22.222222222222232</v>
      </c>
      <c r="E16" s="54">
        <v>16345</v>
      </c>
      <c r="F16" s="54">
        <v>15666</v>
      </c>
      <c r="G16" s="73">
        <f>IFERROR(((E16/F16)-1)*100,IF(E16+F16&lt;&gt;0,100,0))</f>
        <v>4.3342269883824835</v>
      </c>
    </row>
    <row r="17" spans="1:7" s="15" customFormat="1" ht="12" x14ac:dyDescent="0.2">
      <c r="A17" s="51" t="s">
        <v>9</v>
      </c>
      <c r="B17" s="54">
        <v>373079.60800000001</v>
      </c>
      <c r="C17" s="54">
        <v>125554.139</v>
      </c>
      <c r="D17" s="73">
        <f>IFERROR(((B17/C17)-1)*100,IF(B17+C17&lt;&gt;0,100,0))</f>
        <v>197.14640311459587</v>
      </c>
      <c r="E17" s="54">
        <v>8654133.5160000008</v>
      </c>
      <c r="F17" s="54">
        <v>7959760.716</v>
      </c>
      <c r="G17" s="73">
        <f>IFERROR(((E17/F17)-1)*100,IF(E17+F17&lt;&gt;0,100,0))</f>
        <v>8.7235386184943309</v>
      </c>
    </row>
    <row r="18" spans="1:7" s="15" customFormat="1" ht="12" x14ac:dyDescent="0.2">
      <c r="A18" s="51" t="s">
        <v>10</v>
      </c>
      <c r="B18" s="54">
        <v>106296551.353498</v>
      </c>
      <c r="C18" s="54">
        <v>10157209.547711199</v>
      </c>
      <c r="D18" s="73">
        <f>IFERROR(((B18/C18)-1)*100,IF(B18+C18&lt;&gt;0,100,0))</f>
        <v>946.51332488705634</v>
      </c>
      <c r="E18" s="54">
        <v>672422327.90597606</v>
      </c>
      <c r="F18" s="54">
        <v>401542962.728912</v>
      </c>
      <c r="G18" s="73">
        <f>IFERROR(((E18/F18)-1)*100,IF(E18+F18&lt;&gt;0,100,0))</f>
        <v>67.45962208779612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28982954.79518</v>
      </c>
      <c r="C24" s="53">
        <v>11804690.46793</v>
      </c>
      <c r="D24" s="52">
        <f>B24-C24</f>
        <v>17178264.32725</v>
      </c>
      <c r="E24" s="54">
        <v>659507845.27379</v>
      </c>
      <c r="F24" s="54">
        <v>503618518.51046002</v>
      </c>
      <c r="G24" s="52">
        <f>E24-F24</f>
        <v>155889326.76332998</v>
      </c>
    </row>
    <row r="25" spans="1:7" s="15" customFormat="1" ht="12" x14ac:dyDescent="0.2">
      <c r="A25" s="55" t="s">
        <v>15</v>
      </c>
      <c r="B25" s="53">
        <v>59453091.597879998</v>
      </c>
      <c r="C25" s="53">
        <v>14375088.962889999</v>
      </c>
      <c r="D25" s="52">
        <f>B25-C25</f>
        <v>45078002.634989999</v>
      </c>
      <c r="E25" s="54">
        <v>855211098.86422002</v>
      </c>
      <c r="F25" s="54">
        <v>599206225.34981</v>
      </c>
      <c r="G25" s="52">
        <f>E25-F25</f>
        <v>256004873.51441002</v>
      </c>
    </row>
    <row r="26" spans="1:7" s="25" customFormat="1" ht="12" x14ac:dyDescent="0.2">
      <c r="A26" s="56" t="s">
        <v>16</v>
      </c>
      <c r="B26" s="57">
        <f>B24-B25</f>
        <v>-30470136.802699998</v>
      </c>
      <c r="C26" s="57">
        <f>C24-C25</f>
        <v>-2570398.4949599989</v>
      </c>
      <c r="D26" s="57"/>
      <c r="E26" s="57">
        <f>E24-E25</f>
        <v>-195703253.59043002</v>
      </c>
      <c r="F26" s="57">
        <f>F24-F25</f>
        <v>-95587706.839349985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101532.27551250999</v>
      </c>
      <c r="C33" s="104">
        <v>81364.891194519994</v>
      </c>
      <c r="D33" s="73">
        <f t="shared" ref="D33:D42" si="0">IFERROR(((B33/C33)-1)*100,IF(B33+C33&lt;&gt;0,100,0))</f>
        <v>24.786347061874146</v>
      </c>
      <c r="E33" s="51"/>
      <c r="F33" s="104">
        <v>102741.69</v>
      </c>
      <c r="G33" s="104">
        <v>100432.95</v>
      </c>
    </row>
    <row r="34" spans="1:7" s="15" customFormat="1" ht="12" x14ac:dyDescent="0.2">
      <c r="A34" s="51" t="s">
        <v>23</v>
      </c>
      <c r="B34" s="104">
        <v>99672.283258430005</v>
      </c>
      <c r="C34" s="104">
        <v>84964.104306180001</v>
      </c>
      <c r="D34" s="73">
        <f t="shared" si="0"/>
        <v>17.311050439897578</v>
      </c>
      <c r="E34" s="51"/>
      <c r="F34" s="104">
        <v>101207.92</v>
      </c>
      <c r="G34" s="104">
        <v>98125.11</v>
      </c>
    </row>
    <row r="35" spans="1:7" s="15" customFormat="1" ht="12" x14ac:dyDescent="0.2">
      <c r="A35" s="51" t="s">
        <v>24</v>
      </c>
      <c r="B35" s="104">
        <v>96186.378910760002</v>
      </c>
      <c r="C35" s="104">
        <v>85235.854305489993</v>
      </c>
      <c r="D35" s="73">
        <f t="shared" si="0"/>
        <v>12.847321933352983</v>
      </c>
      <c r="E35" s="51"/>
      <c r="F35" s="104">
        <v>98219.24</v>
      </c>
      <c r="G35" s="104">
        <v>95356.88</v>
      </c>
    </row>
    <row r="36" spans="1:7" s="15" customFormat="1" ht="12" x14ac:dyDescent="0.2">
      <c r="A36" s="51" t="s">
        <v>25</v>
      </c>
      <c r="B36" s="104">
        <v>94165.632094069995</v>
      </c>
      <c r="C36" s="104">
        <v>73874.192023259995</v>
      </c>
      <c r="D36" s="73">
        <f t="shared" si="0"/>
        <v>27.467562778109354</v>
      </c>
      <c r="E36" s="51"/>
      <c r="F36" s="104">
        <v>95110.07</v>
      </c>
      <c r="G36" s="104">
        <v>92976.22</v>
      </c>
    </row>
    <row r="37" spans="1:7" s="15" customFormat="1" ht="12" x14ac:dyDescent="0.2">
      <c r="A37" s="51" t="s">
        <v>79</v>
      </c>
      <c r="B37" s="104">
        <v>93974.95425635</v>
      </c>
      <c r="C37" s="104">
        <v>52795.8171287</v>
      </c>
      <c r="D37" s="73">
        <f t="shared" si="0"/>
        <v>77.996969016064099</v>
      </c>
      <c r="E37" s="51"/>
      <c r="F37" s="104">
        <v>96069.38</v>
      </c>
      <c r="G37" s="104">
        <v>88257.95</v>
      </c>
    </row>
    <row r="38" spans="1:7" s="15" customFormat="1" ht="12" x14ac:dyDescent="0.2">
      <c r="A38" s="51" t="s">
        <v>26</v>
      </c>
      <c r="B38" s="104">
        <v>137448.35089882</v>
      </c>
      <c r="C38" s="104">
        <v>111161.67656235</v>
      </c>
      <c r="D38" s="73">
        <f t="shared" si="0"/>
        <v>23.647245300160581</v>
      </c>
      <c r="E38" s="51"/>
      <c r="F38" s="104">
        <v>140776.34</v>
      </c>
      <c r="G38" s="104">
        <v>135636.68</v>
      </c>
    </row>
    <row r="39" spans="1:7" s="15" customFormat="1" ht="12" x14ac:dyDescent="0.2">
      <c r="A39" s="51" t="s">
        <v>27</v>
      </c>
      <c r="B39" s="104">
        <v>21159.044898150001</v>
      </c>
      <c r="C39" s="104">
        <v>20579.792921659999</v>
      </c>
      <c r="D39" s="73">
        <f t="shared" si="0"/>
        <v>2.8146637757484161</v>
      </c>
      <c r="E39" s="51"/>
      <c r="F39" s="104">
        <v>21856.54</v>
      </c>
      <c r="G39" s="104">
        <v>20934.060000000001</v>
      </c>
    </row>
    <row r="40" spans="1:7" s="15" customFormat="1" ht="12" x14ac:dyDescent="0.2">
      <c r="A40" s="51" t="s">
        <v>28</v>
      </c>
      <c r="B40" s="104">
        <v>134005.93676141</v>
      </c>
      <c r="C40" s="104">
        <v>115735.07434077001</v>
      </c>
      <c r="D40" s="73">
        <f t="shared" si="0"/>
        <v>15.786798016687076</v>
      </c>
      <c r="E40" s="51"/>
      <c r="F40" s="104">
        <v>137758.82</v>
      </c>
      <c r="G40" s="104">
        <v>132594.29</v>
      </c>
    </row>
    <row r="41" spans="1:7" s="15" customFormat="1" ht="12" x14ac:dyDescent="0.2">
      <c r="A41" s="51" t="s">
        <v>29</v>
      </c>
      <c r="B41" s="59"/>
      <c r="C41" s="59"/>
      <c r="D41" s="73">
        <f t="shared" si="0"/>
        <v>0</v>
      </c>
      <c r="E41" s="51"/>
      <c r="F41" s="59"/>
      <c r="G41" s="59"/>
    </row>
    <row r="42" spans="1:7" s="15" customFormat="1" ht="12" x14ac:dyDescent="0.2">
      <c r="A42" s="51" t="s">
        <v>78</v>
      </c>
      <c r="B42" s="104">
        <v>600.15900079999994</v>
      </c>
      <c r="C42" s="104">
        <v>637.08548961999998</v>
      </c>
      <c r="D42" s="73">
        <f t="shared" si="0"/>
        <v>-5.7961591374535049</v>
      </c>
      <c r="E42" s="51"/>
      <c r="F42" s="104">
        <v>638.02</v>
      </c>
      <c r="G42" s="104">
        <v>598.25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22282.093072895299</v>
      </c>
      <c r="D48" s="59"/>
      <c r="E48" s="105">
        <v>18272.814303787</v>
      </c>
      <c r="F48" s="59"/>
      <c r="G48" s="73">
        <f>IFERROR(((C48/E48)-1)*100,IF(C48+E48&lt;&gt;0,100,0))</f>
        <v>21.941222093399084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4231</v>
      </c>
      <c r="D54" s="62"/>
      <c r="E54" s="106">
        <v>1011891</v>
      </c>
      <c r="F54" s="106">
        <v>127699324.09</v>
      </c>
      <c r="G54" s="106">
        <v>10967147.357000001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6442</v>
      </c>
      <c r="C68" s="53">
        <v>6924</v>
      </c>
      <c r="D68" s="73">
        <f>IFERROR(((B68/C68)-1)*100,IF(B68+C68&lt;&gt;0,100,0))</f>
        <v>-6.9612940496822651</v>
      </c>
      <c r="E68" s="53">
        <v>209668</v>
      </c>
      <c r="F68" s="53">
        <v>215642</v>
      </c>
      <c r="G68" s="73">
        <f>IFERROR(((E68/F68)-1)*100,IF(E68+F68&lt;&gt;0,100,0))</f>
        <v>-2.770332310032364</v>
      </c>
    </row>
    <row r="69" spans="1:7" s="15" customFormat="1" ht="12" x14ac:dyDescent="0.2">
      <c r="A69" s="66" t="s">
        <v>54</v>
      </c>
      <c r="B69" s="54">
        <v>300258171.31699997</v>
      </c>
      <c r="C69" s="53">
        <v>267259967.81299999</v>
      </c>
      <c r="D69" s="73">
        <f>IFERROR(((B69/C69)-1)*100,IF(B69+C69&lt;&gt;0,100,0))</f>
        <v>12.346856049570665</v>
      </c>
      <c r="E69" s="53">
        <v>9501372276.7830009</v>
      </c>
      <c r="F69" s="53">
        <v>8579462343.592</v>
      </c>
      <c r="G69" s="73">
        <f>IFERROR(((E69/F69)-1)*100,IF(E69+F69&lt;&gt;0,100,0))</f>
        <v>10.745544374113081</v>
      </c>
    </row>
    <row r="70" spans="1:7" s="15" customFormat="1" ht="12" x14ac:dyDescent="0.2">
      <c r="A70" s="66" t="s">
        <v>55</v>
      </c>
      <c r="B70" s="54">
        <v>286985019.65436</v>
      </c>
      <c r="C70" s="53">
        <v>247016460.41628</v>
      </c>
      <c r="D70" s="73">
        <f>IFERROR(((B70/C70)-1)*100,IF(B70+C70&lt;&gt;0,100,0))</f>
        <v>16.18052463820576</v>
      </c>
      <c r="E70" s="53">
        <v>8882273380.6953506</v>
      </c>
      <c r="F70" s="53">
        <v>7701004649.3957701</v>
      </c>
      <c r="G70" s="73">
        <f>IFERROR(((E70/F70)-1)*100,IF(E70+F70&lt;&gt;0,100,0))</f>
        <v>15.33915099495835</v>
      </c>
    </row>
    <row r="71" spans="1:7" s="15" customFormat="1" ht="12" x14ac:dyDescent="0.2">
      <c r="A71" s="66" t="s">
        <v>93</v>
      </c>
      <c r="B71" s="73">
        <f>IFERROR(B69/B68/1000,)</f>
        <v>46.609464656473136</v>
      </c>
      <c r="C71" s="73">
        <f>IFERROR(C69/C68/1000,)</f>
        <v>38.599071030184867</v>
      </c>
      <c r="D71" s="73">
        <f>IFERROR(((B71/C71)-1)*100,IF(B71+C71&lt;&gt;0,100,0))</f>
        <v>20.752814543189558</v>
      </c>
      <c r="E71" s="73">
        <f>IFERROR(E69/E68/1000,)</f>
        <v>45.316272758756703</v>
      </c>
      <c r="F71" s="73">
        <f>IFERROR(F69/F68/1000,)</f>
        <v>39.785674143218849</v>
      </c>
      <c r="G71" s="73">
        <f>IFERROR(((E71/F71)-1)*100,IF(E71+F71&lt;&gt;0,100,0))</f>
        <v>13.900980025194576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3046</v>
      </c>
      <c r="C74" s="53">
        <v>2586</v>
      </c>
      <c r="D74" s="73">
        <f>IFERROR(((B74/C74)-1)*100,IF(B74+C74&lt;&gt;0,100,0))</f>
        <v>17.788089713843782</v>
      </c>
      <c r="E74" s="53">
        <v>91687</v>
      </c>
      <c r="F74" s="53">
        <v>92123</v>
      </c>
      <c r="G74" s="73">
        <f>IFERROR(((E74/F74)-1)*100,IF(E74+F74&lt;&gt;0,100,0))</f>
        <v>-0.47328028831019608</v>
      </c>
    </row>
    <row r="75" spans="1:7" s="15" customFormat="1" ht="12" x14ac:dyDescent="0.2">
      <c r="A75" s="66" t="s">
        <v>54</v>
      </c>
      <c r="B75" s="54">
        <v>731504101.88199997</v>
      </c>
      <c r="C75" s="53">
        <v>869667791.01199996</v>
      </c>
      <c r="D75" s="73">
        <f>IFERROR(((B75/C75)-1)*100,IF(B75+C75&lt;&gt;0,100,0))</f>
        <v>-15.886950230641983</v>
      </c>
      <c r="E75" s="53">
        <v>25683139853.639</v>
      </c>
      <c r="F75" s="53">
        <v>23532181438.902</v>
      </c>
      <c r="G75" s="73">
        <f>IFERROR(((E75/F75)-1)*100,IF(E75+F75&lt;&gt;0,100,0))</f>
        <v>9.1404973241501644</v>
      </c>
    </row>
    <row r="76" spans="1:7" s="15" customFormat="1" ht="12" x14ac:dyDescent="0.2">
      <c r="A76" s="66" t="s">
        <v>55</v>
      </c>
      <c r="B76" s="54">
        <v>702134265.46765995</v>
      </c>
      <c r="C76" s="53">
        <v>806115072.89140999</v>
      </c>
      <c r="D76" s="73">
        <f>IFERROR(((B76/C76)-1)*100,IF(B76+C76&lt;&gt;0,100,0))</f>
        <v>-12.899002998515707</v>
      </c>
      <c r="E76" s="53">
        <v>24184536660.502998</v>
      </c>
      <c r="F76" s="53">
        <v>21080877272.232101</v>
      </c>
      <c r="G76" s="73">
        <f>IFERROR(((E76/F76)-1)*100,IF(E76+F76&lt;&gt;0,100,0))</f>
        <v>14.722629178051626</v>
      </c>
    </row>
    <row r="77" spans="1:7" s="15" customFormat="1" ht="12" x14ac:dyDescent="0.2">
      <c r="A77" s="66" t="s">
        <v>93</v>
      </c>
      <c r="B77" s="73">
        <f>IFERROR(B75/B74/1000,)</f>
        <v>240.15236437360471</v>
      </c>
      <c r="C77" s="73">
        <f>IFERROR(C75/C74/1000,)</f>
        <v>336.29844973395205</v>
      </c>
      <c r="D77" s="73">
        <f>IFERROR(((B77/C77)-1)*100,IF(B77+C77&lt;&gt;0,100,0))</f>
        <v>-28.589511916099863</v>
      </c>
      <c r="E77" s="73">
        <f>IFERROR(E75/E74/1000,)</f>
        <v>280.11757232365545</v>
      </c>
      <c r="F77" s="73">
        <f>IFERROR(F75/F74/1000,)</f>
        <v>255.44306458649848</v>
      </c>
      <c r="G77" s="73">
        <f>IFERROR(((E77/F77)-1)*100,IF(E77+F77&lt;&gt;0,100,0))</f>
        <v>9.6594940939575444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200</v>
      </c>
      <c r="C80" s="53">
        <v>304</v>
      </c>
      <c r="D80" s="73">
        <f>IFERROR(((B80/C80)-1)*100,IF(B80+C80&lt;&gt;0,100,0))</f>
        <v>-34.210526315789465</v>
      </c>
      <c r="E80" s="53">
        <v>11358</v>
      </c>
      <c r="F80" s="53">
        <v>7499</v>
      </c>
      <c r="G80" s="73">
        <f>IFERROR(((E80/F80)-1)*100,IF(E80+F80&lt;&gt;0,100,0))</f>
        <v>51.460194692625684</v>
      </c>
    </row>
    <row r="81" spans="1:7" s="15" customFormat="1" ht="12" x14ac:dyDescent="0.2">
      <c r="A81" s="66" t="s">
        <v>54</v>
      </c>
      <c r="B81" s="54">
        <v>20543583.546999998</v>
      </c>
      <c r="C81" s="53">
        <v>17650004.600000001</v>
      </c>
      <c r="D81" s="73">
        <f>IFERROR(((B81/C81)-1)*100,IF(B81+C81&lt;&gt;0,100,0))</f>
        <v>16.394210724454972</v>
      </c>
      <c r="E81" s="53">
        <v>708551349.85000002</v>
      </c>
      <c r="F81" s="53">
        <v>817238299.62300003</v>
      </c>
      <c r="G81" s="73">
        <f>IFERROR(((E81/F81)-1)*100,IF(E81+F81&lt;&gt;0,100,0))</f>
        <v>-13.299297135625965</v>
      </c>
    </row>
    <row r="82" spans="1:7" s="15" customFormat="1" ht="12" x14ac:dyDescent="0.2">
      <c r="A82" s="66" t="s">
        <v>55</v>
      </c>
      <c r="B82" s="54">
        <v>8079100.3342609899</v>
      </c>
      <c r="C82" s="53">
        <v>1659871.1637398701</v>
      </c>
      <c r="D82" s="73">
        <f>IFERROR(((B82/C82)-1)*100,IF(B82+C82&lt;&gt;0,100,0))</f>
        <v>386.73056745307264</v>
      </c>
      <c r="E82" s="53">
        <v>154815869.79402301</v>
      </c>
      <c r="F82" s="53">
        <v>173506994.53109801</v>
      </c>
      <c r="G82" s="73">
        <f>IFERROR(((E82/F82)-1)*100,IF(E82+F82&lt;&gt;0,100,0))</f>
        <v>-10.772548269646244</v>
      </c>
    </row>
    <row r="83" spans="1:7" x14ac:dyDescent="0.2">
      <c r="A83" s="66" t="s">
        <v>93</v>
      </c>
      <c r="B83" s="73">
        <f>IFERROR(B81/B80/1000,)</f>
        <v>102.717917735</v>
      </c>
      <c r="C83" s="73">
        <f>IFERROR(C81/C80/1000,)</f>
        <v>58.059225657894743</v>
      </c>
      <c r="D83" s="73">
        <f>IFERROR(((B83/C83)-1)*100,IF(B83+C83&lt;&gt;0,100,0))</f>
        <v>76.919200301171585</v>
      </c>
      <c r="E83" s="73">
        <f>IFERROR(E81/E80/1000,)</f>
        <v>62.38346098344779</v>
      </c>
      <c r="F83" s="73">
        <f>IFERROR(F81/F80/1000,)</f>
        <v>108.97963723469796</v>
      </c>
      <c r="G83" s="73">
        <f>IFERROR(((E83/F83)-1)*100,IF(E83+F83&lt;&gt;0,100,0))</f>
        <v>-42.756773130838098</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9688</v>
      </c>
      <c r="C86" s="51">
        <f>C68+C74+C80</f>
        <v>9814</v>
      </c>
      <c r="D86" s="73">
        <f>IFERROR(((B86/C86)-1)*100,IF(B86+C86&lt;&gt;0,100,0))</f>
        <v>-1.2838801711840264</v>
      </c>
      <c r="E86" s="51">
        <f>E68+E74+E80</f>
        <v>312713</v>
      </c>
      <c r="F86" s="51">
        <f>F68+F74+F80</f>
        <v>315264</v>
      </c>
      <c r="G86" s="73">
        <f>IFERROR(((E86/F86)-1)*100,IF(E86+F86&lt;&gt;0,100,0))</f>
        <v>-0.80916311408850694</v>
      </c>
    </row>
    <row r="87" spans="1:7" s="15" customFormat="1" ht="12" x14ac:dyDescent="0.2">
      <c r="A87" s="66" t="s">
        <v>54</v>
      </c>
      <c r="B87" s="51">
        <f t="shared" ref="B87:C87" si="1">B69+B75+B81</f>
        <v>1052305856.7459999</v>
      </c>
      <c r="C87" s="51">
        <f t="shared" si="1"/>
        <v>1154577763.425</v>
      </c>
      <c r="D87" s="73">
        <f>IFERROR(((B87/C87)-1)*100,IF(B87+C87&lt;&gt;0,100,0))</f>
        <v>-8.8579487600398021</v>
      </c>
      <c r="E87" s="51">
        <f t="shared" ref="E87:F87" si="2">E69+E75+E81</f>
        <v>35893063480.271996</v>
      </c>
      <c r="F87" s="51">
        <f t="shared" si="2"/>
        <v>32928882082.117001</v>
      </c>
      <c r="G87" s="73">
        <f>IFERROR(((E87/F87)-1)*100,IF(E87+F87&lt;&gt;0,100,0))</f>
        <v>9.0017674780547239</v>
      </c>
    </row>
    <row r="88" spans="1:7" s="15" customFormat="1" ht="12" x14ac:dyDescent="0.2">
      <c r="A88" s="66" t="s">
        <v>55</v>
      </c>
      <c r="B88" s="51">
        <f t="shared" ref="B88:C88" si="3">B70+B76+B82</f>
        <v>997198385.45628095</v>
      </c>
      <c r="C88" s="51">
        <f t="shared" si="3"/>
        <v>1054791404.4714299</v>
      </c>
      <c r="D88" s="73">
        <f>IFERROR(((B88/C88)-1)*100,IF(B88+C88&lt;&gt;0,100,0))</f>
        <v>-5.4601335174900845</v>
      </c>
      <c r="E88" s="51">
        <f t="shared" ref="E88:F88" si="4">E70+E76+E82</f>
        <v>33221625910.992371</v>
      </c>
      <c r="F88" s="51">
        <f t="shared" si="4"/>
        <v>28955388916.15897</v>
      </c>
      <c r="G88" s="73">
        <f>IFERROR(((E88/F88)-1)*100,IF(E88+F88&lt;&gt;0,100,0))</f>
        <v>14.733827292689439</v>
      </c>
    </row>
    <row r="89" spans="1:7" x14ac:dyDescent="0.2">
      <c r="A89" s="66" t="s">
        <v>94</v>
      </c>
      <c r="B89" s="73">
        <f>IFERROR((B75/B87)*100,IF(B75+B87&lt;&gt;0,100,0))</f>
        <v>69.514399942997429</v>
      </c>
      <c r="C89" s="73">
        <f>IFERROR((C75/C87)*100,IF(C75+C87&lt;&gt;0,100,0))</f>
        <v>75.323448845244684</v>
      </c>
      <c r="D89" s="73">
        <f>IFERROR(((B89/C89)-1)*100,IF(B89+C89&lt;&gt;0,100,0))</f>
        <v>-7.71213877126391</v>
      </c>
      <c r="E89" s="73">
        <f>IFERROR((E75/E87)*100,IF(E75+E87&lt;&gt;0,100,0))</f>
        <v>71.554605161399209</v>
      </c>
      <c r="F89" s="73">
        <f>IFERROR((F75/F87)*100,IF(F75+F87&lt;&gt;0,100,0))</f>
        <v>71.463651211171381</v>
      </c>
      <c r="G89" s="73">
        <f>IFERROR(((E89/F89)-1)*100,IF(E89+F89&lt;&gt;0,100,0))</f>
        <v>0.12727302437860466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95427383.722000003</v>
      </c>
      <c r="C97" s="107">
        <v>74125874.929000005</v>
      </c>
      <c r="D97" s="52">
        <f>B97-C97</f>
        <v>21301508.792999998</v>
      </c>
      <c r="E97" s="107">
        <v>3687841006.3540001</v>
      </c>
      <c r="F97" s="107">
        <v>3544598136.2069998</v>
      </c>
      <c r="G97" s="68">
        <f>E97-F97</f>
        <v>143242870.14700031</v>
      </c>
    </row>
    <row r="98" spans="1:7" s="15" customFormat="1" ht="13.5" x14ac:dyDescent="0.2">
      <c r="A98" s="66" t="s">
        <v>88</v>
      </c>
      <c r="B98" s="53">
        <v>80784647.613000005</v>
      </c>
      <c r="C98" s="107">
        <v>82501754.973000005</v>
      </c>
      <c r="D98" s="52">
        <f>B98-C98</f>
        <v>-1717107.3599999994</v>
      </c>
      <c r="E98" s="107">
        <v>3591629155.092</v>
      </c>
      <c r="F98" s="107">
        <v>3491416114.664</v>
      </c>
      <c r="G98" s="68">
        <f>E98-F98</f>
        <v>100213040.42799997</v>
      </c>
    </row>
    <row r="99" spans="1:7" s="15" customFormat="1" ht="12" x14ac:dyDescent="0.2">
      <c r="A99" s="69" t="s">
        <v>16</v>
      </c>
      <c r="B99" s="52">
        <f>B97-B98</f>
        <v>14642736.108999997</v>
      </c>
      <c r="C99" s="52">
        <f>C97-C98</f>
        <v>-8375880.0439999998</v>
      </c>
      <c r="D99" s="70"/>
      <c r="E99" s="52">
        <f>E97-E98</f>
        <v>96211851.262000084</v>
      </c>
      <c r="F99" s="70">
        <f>F97-F98</f>
        <v>53182021.542999744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1221.1821748699001</v>
      </c>
      <c r="C111" s="108">
        <v>1072.5503531645099</v>
      </c>
      <c r="D111" s="73">
        <f>IFERROR(((B111/C111)-1)*100,IF(B111+C111&lt;&gt;0,100,0))</f>
        <v>13.857794299993365</v>
      </c>
      <c r="E111" s="72"/>
      <c r="F111" s="109">
        <v>1221.1821748699001</v>
      </c>
      <c r="G111" s="109">
        <v>1215.57019826131</v>
      </c>
    </row>
    <row r="112" spans="1:7" s="15" customFormat="1" ht="12" x14ac:dyDescent="0.2">
      <c r="A112" s="66" t="s">
        <v>50</v>
      </c>
      <c r="B112" s="109">
        <v>1201.3024782444299</v>
      </c>
      <c r="C112" s="108">
        <v>1055.9298017512999</v>
      </c>
      <c r="D112" s="73">
        <f>IFERROR(((B112/C112)-1)*100,IF(B112+C112&lt;&gt;0,100,0))</f>
        <v>13.767267128176886</v>
      </c>
      <c r="E112" s="72"/>
      <c r="F112" s="109">
        <v>1201.3024782444299</v>
      </c>
      <c r="G112" s="109">
        <v>1195.90015054221</v>
      </c>
    </row>
    <row r="113" spans="1:7" s="15" customFormat="1" ht="12" x14ac:dyDescent="0.2">
      <c r="A113" s="66" t="s">
        <v>51</v>
      </c>
      <c r="B113" s="109">
        <v>1336.2439003309901</v>
      </c>
      <c r="C113" s="108">
        <v>1166.97680789899</v>
      </c>
      <c r="D113" s="73">
        <f>IFERROR(((B113/C113)-1)*100,IF(B113+C113&lt;&gt;0,100,0))</f>
        <v>14.504752047021929</v>
      </c>
      <c r="E113" s="72"/>
      <c r="F113" s="109">
        <v>1336.2439003309901</v>
      </c>
      <c r="G113" s="109">
        <v>1328.9496595641499</v>
      </c>
    </row>
    <row r="114" spans="1:7" s="25" customFormat="1" ht="12" x14ac:dyDescent="0.2">
      <c r="A114" s="69" t="s">
        <v>52</v>
      </c>
      <c r="B114" s="73"/>
      <c r="C114" s="72"/>
      <c r="D114" s="74"/>
      <c r="E114" s="72"/>
      <c r="F114" s="58"/>
      <c r="G114" s="58"/>
    </row>
    <row r="115" spans="1:7" s="15" customFormat="1" ht="12" x14ac:dyDescent="0.2">
      <c r="A115" s="66" t="s">
        <v>56</v>
      </c>
      <c r="B115" s="109">
        <v>830.49892279637697</v>
      </c>
      <c r="C115" s="108">
        <v>762.30537476049597</v>
      </c>
      <c r="D115" s="73">
        <f>IFERROR(((B115/C115)-1)*100,IF(B115+C115&lt;&gt;0,100,0))</f>
        <v>8.9456994917957111</v>
      </c>
      <c r="E115" s="72"/>
      <c r="F115" s="109">
        <v>830.49892279637697</v>
      </c>
      <c r="G115" s="109">
        <v>829.39655239686101</v>
      </c>
    </row>
    <row r="116" spans="1:7" s="15" customFormat="1" ht="12" x14ac:dyDescent="0.2">
      <c r="A116" s="66" t="s">
        <v>57</v>
      </c>
      <c r="B116" s="109">
        <v>1183.38243388811</v>
      </c>
      <c r="C116" s="108">
        <v>1038.39339363318</v>
      </c>
      <c r="D116" s="73">
        <f>IFERROR(((B116/C116)-1)*100,IF(B116+C116&lt;&gt;0,100,0))</f>
        <v>13.962823833810756</v>
      </c>
      <c r="E116" s="72"/>
      <c r="F116" s="109">
        <v>1183.38243388811</v>
      </c>
      <c r="G116" s="109">
        <v>1178.5538769710099</v>
      </c>
    </row>
    <row r="117" spans="1:7" s="15" customFormat="1" ht="12" x14ac:dyDescent="0.2">
      <c r="A117" s="66" t="s">
        <v>59</v>
      </c>
      <c r="B117" s="109">
        <v>1443.1238818914501</v>
      </c>
      <c r="C117" s="108">
        <v>1239.3130863410499</v>
      </c>
      <c r="D117" s="73">
        <f>IFERROR(((B117/C117)-1)*100,IF(B117+C117&lt;&gt;0,100,0))</f>
        <v>16.445464652691722</v>
      </c>
      <c r="E117" s="72"/>
      <c r="F117" s="109">
        <v>1443.1238818914501</v>
      </c>
      <c r="G117" s="109">
        <v>1435.0310977597101</v>
      </c>
    </row>
    <row r="118" spans="1:7" s="15" customFormat="1" ht="12" x14ac:dyDescent="0.2">
      <c r="A118" s="66" t="s">
        <v>58</v>
      </c>
      <c r="B118" s="109">
        <v>1328.0201329873601</v>
      </c>
      <c r="C118" s="108">
        <v>1165.92526025797</v>
      </c>
      <c r="D118" s="73">
        <f>IFERROR(((B118/C118)-1)*100,IF(B118+C118&lt;&gt;0,100,0))</f>
        <v>13.902681265652085</v>
      </c>
      <c r="E118" s="72"/>
      <c r="F118" s="109">
        <v>1328.41151883714</v>
      </c>
      <c r="G118" s="109">
        <v>1319.5415911449199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123</v>
      </c>
      <c r="C127" s="53">
        <v>177</v>
      </c>
      <c r="D127" s="73">
        <f>IFERROR(((B127/C127)-1)*100,IF(B127+C127&lt;&gt;0,100,0))</f>
        <v>-30.508474576271183</v>
      </c>
      <c r="E127" s="53">
        <v>9195</v>
      </c>
      <c r="F127" s="53">
        <v>11116</v>
      </c>
      <c r="G127" s="73">
        <f>IFERROR(((E127/F127)-1)*100,IF(E127+F127&lt;&gt;0,100,0))</f>
        <v>-17.2813961856783</v>
      </c>
    </row>
    <row r="128" spans="1:7" s="15" customFormat="1" ht="12" x14ac:dyDescent="0.2">
      <c r="A128" s="66" t="s">
        <v>74</v>
      </c>
      <c r="B128" s="54">
        <v>0</v>
      </c>
      <c r="C128" s="53">
        <v>8</v>
      </c>
      <c r="D128" s="73">
        <f>IFERROR(((B128/C128)-1)*100,IF(B128+C128&lt;&gt;0,100,0))</f>
        <v>-100</v>
      </c>
      <c r="E128" s="53">
        <v>280</v>
      </c>
      <c r="F128" s="53">
        <v>267</v>
      </c>
      <c r="G128" s="73">
        <f>IFERROR(((E128/F128)-1)*100,IF(E128+F128&lt;&gt;0,100,0))</f>
        <v>4.8689138576778923</v>
      </c>
    </row>
    <row r="129" spans="1:7" s="25" customFormat="1" ht="12" x14ac:dyDescent="0.2">
      <c r="A129" s="69" t="s">
        <v>34</v>
      </c>
      <c r="B129" s="70">
        <f>SUM(B126:B128)</f>
        <v>123</v>
      </c>
      <c r="C129" s="70">
        <f>SUM(C126:C128)</f>
        <v>185</v>
      </c>
      <c r="D129" s="73">
        <f>IFERROR(((B129/C129)-1)*100,IF(B129+C129&lt;&gt;0,100,0))</f>
        <v>-33.513513513513516</v>
      </c>
      <c r="E129" s="70">
        <f>SUM(E126:E128)</f>
        <v>9475</v>
      </c>
      <c r="F129" s="70">
        <f>SUM(F126:F128)</f>
        <v>11383</v>
      </c>
      <c r="G129" s="73">
        <f>IFERROR(((E129/F129)-1)*100,IF(E129+F129&lt;&gt;0,100,0))</f>
        <v>-16.761837828340511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5</v>
      </c>
      <c r="C132" s="53">
        <v>0</v>
      </c>
      <c r="D132" s="73">
        <f>IFERROR(((B132/C132)-1)*100,IF(B132+C132&lt;&gt;0,100,0))</f>
        <v>100</v>
      </c>
      <c r="E132" s="53">
        <v>855</v>
      </c>
      <c r="F132" s="53">
        <v>899</v>
      </c>
      <c r="G132" s="73">
        <f>IFERROR(((E132/F132)-1)*100,IF(E132+F132&lt;&gt;0,100,0))</f>
        <v>-4.8943270300333737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5</v>
      </c>
      <c r="C134" s="70">
        <f>SUM(C132:C133)</f>
        <v>0</v>
      </c>
      <c r="D134" s="73">
        <f>IFERROR(((B134/C134)-1)*100,IF(B134+C134&lt;&gt;0,100,0))</f>
        <v>100</v>
      </c>
      <c r="E134" s="70">
        <f>SUM(E132:E133)</f>
        <v>855</v>
      </c>
      <c r="F134" s="70">
        <f>SUM(F132:F133)</f>
        <v>899</v>
      </c>
      <c r="G134" s="73">
        <f>IFERROR(((E134/F134)-1)*100,IF(E134+F134&lt;&gt;0,100,0))</f>
        <v>-4.8943270300333737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57695</v>
      </c>
      <c r="C138" s="53">
        <v>93131</v>
      </c>
      <c r="D138" s="73">
        <f>IFERROR(((B138/C138)-1)*100,IF(B138+C138&lt;&gt;0,100,0))</f>
        <v>-38.049629017190831</v>
      </c>
      <c r="E138" s="53">
        <v>11462751</v>
      </c>
      <c r="F138" s="53">
        <v>11020289</v>
      </c>
      <c r="G138" s="73">
        <f>IFERROR(((E138/F138)-1)*100,IF(E138+F138&lt;&gt;0,100,0))</f>
        <v>4.0149763767538316</v>
      </c>
    </row>
    <row r="139" spans="1:7" s="15" customFormat="1" ht="12" x14ac:dyDescent="0.2">
      <c r="A139" s="66" t="s">
        <v>74</v>
      </c>
      <c r="B139" s="54">
        <v>0</v>
      </c>
      <c r="C139" s="53">
        <v>211</v>
      </c>
      <c r="D139" s="73">
        <f>IFERROR(((B139/C139)-1)*100,IF(B139+C139&lt;&gt;0,100,0))</f>
        <v>-100</v>
      </c>
      <c r="E139" s="53">
        <v>10823</v>
      </c>
      <c r="F139" s="53">
        <v>9814</v>
      </c>
      <c r="G139" s="73">
        <f>IFERROR(((E139/F139)-1)*100,IF(E139+F139&lt;&gt;0,100,0))</f>
        <v>10.281230894640302</v>
      </c>
    </row>
    <row r="140" spans="1:7" s="15" customFormat="1" ht="12" x14ac:dyDescent="0.2">
      <c r="A140" s="69" t="s">
        <v>34</v>
      </c>
      <c r="B140" s="70">
        <f>SUM(B137:B139)</f>
        <v>57695</v>
      </c>
      <c r="C140" s="70">
        <f>SUM(C137:C139)</f>
        <v>93342</v>
      </c>
      <c r="D140" s="73">
        <f>IFERROR(((B140/C140)-1)*100,IF(B140+C140&lt;&gt;0,100,0))</f>
        <v>-38.189668102247651</v>
      </c>
      <c r="E140" s="70">
        <f>SUM(E137:E139)</f>
        <v>11473574</v>
      </c>
      <c r="F140" s="70">
        <f>SUM(F137:F139)</f>
        <v>11030103</v>
      </c>
      <c r="G140" s="73">
        <f>IFERROR(((E140/F140)-1)*100,IF(E140+F140&lt;&gt;0,100,0))</f>
        <v>4.0205517573135952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1250</v>
      </c>
      <c r="C143" s="53">
        <v>0</v>
      </c>
      <c r="D143" s="73">
        <f>IFERROR(((B143/C143)-1)*100,)</f>
        <v>0</v>
      </c>
      <c r="E143" s="53">
        <v>413734</v>
      </c>
      <c r="F143" s="53">
        <v>666792</v>
      </c>
      <c r="G143" s="73">
        <f>IFERROR(((E143/F143)-1)*100,)</f>
        <v>-37.951565105760125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1250</v>
      </c>
      <c r="C145" s="70">
        <f>SUM(C143:C144)</f>
        <v>0</v>
      </c>
      <c r="D145" s="73">
        <f>IFERROR(((B145/C145)-1)*100,)</f>
        <v>0</v>
      </c>
      <c r="E145" s="70">
        <f>SUM(E143:E144)</f>
        <v>413734</v>
      </c>
      <c r="F145" s="70">
        <f>SUM(F143:F144)</f>
        <v>666792</v>
      </c>
      <c r="G145" s="73">
        <f>IFERROR(((E145/F145)-1)*100,)</f>
        <v>-37.951565105760125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5916865.5229099998</v>
      </c>
      <c r="C149" s="53">
        <v>8649046.6651499998</v>
      </c>
      <c r="D149" s="73">
        <f>IFERROR(((B149/C149)-1)*100,IF(B149+C149&lt;&gt;0,100,0))</f>
        <v>-31.589390692605491</v>
      </c>
      <c r="E149" s="53">
        <v>1058052785.07774</v>
      </c>
      <c r="F149" s="53">
        <v>953594604.59164</v>
      </c>
      <c r="G149" s="73">
        <f>IFERROR(((E149/F149)-1)*100,IF(E149+F149&lt;&gt;0,100,0))</f>
        <v>10.954149696645189</v>
      </c>
    </row>
    <row r="150" spans="1:7" x14ac:dyDescent="0.2">
      <c r="A150" s="66" t="s">
        <v>74</v>
      </c>
      <c r="B150" s="54">
        <v>0</v>
      </c>
      <c r="C150" s="53">
        <v>804661.51</v>
      </c>
      <c r="D150" s="73">
        <f>IFERROR(((B150/C150)-1)*100,IF(B150+C150&lt;&gt;0,100,0))</f>
        <v>-100</v>
      </c>
      <c r="E150" s="53">
        <v>81822379.310000002</v>
      </c>
      <c r="F150" s="53">
        <v>71366579.040000007</v>
      </c>
      <c r="G150" s="73">
        <f>IFERROR(((E150/F150)-1)*100,IF(E150+F150&lt;&gt;0,100,0))</f>
        <v>14.650835742231184</v>
      </c>
    </row>
    <row r="151" spans="1:7" s="15" customFormat="1" ht="12" x14ac:dyDescent="0.2">
      <c r="A151" s="69" t="s">
        <v>34</v>
      </c>
      <c r="B151" s="70">
        <f>SUM(B148:B150)</f>
        <v>5916865.5229099998</v>
      </c>
      <c r="C151" s="70">
        <f>SUM(C148:C150)</f>
        <v>9453708.1751499996</v>
      </c>
      <c r="D151" s="73">
        <f>IFERROR(((B151/C151)-1)*100,IF(B151+C151&lt;&gt;0,100,0))</f>
        <v>-37.412225834693501</v>
      </c>
      <c r="E151" s="70">
        <f>SUM(E148:E150)</f>
        <v>1139875164.3877399</v>
      </c>
      <c r="F151" s="70">
        <f>SUM(F148:F150)</f>
        <v>1024961183.63164</v>
      </c>
      <c r="G151" s="73">
        <f>IFERROR(((E151/F151)-1)*100,IF(E151+F151&lt;&gt;0,100,0))</f>
        <v>11.211544650787353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1358.75</v>
      </c>
      <c r="C154" s="53">
        <v>0</v>
      </c>
      <c r="D154" s="73">
        <f>IFERROR(((B154/C154)-1)*100,IF(B154+C154&lt;&gt;0,100,0))</f>
        <v>100</v>
      </c>
      <c r="E154" s="53">
        <v>563655.41721999994</v>
      </c>
      <c r="F154" s="53">
        <v>809578.66</v>
      </c>
      <c r="G154" s="73">
        <f>IFERROR(((E154/F154)-1)*100,IF(E154+F154&lt;&gt;0,100,0))</f>
        <v>-30.376695302220547</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1358.75</v>
      </c>
      <c r="C156" s="70">
        <f>SUM(C154:C155)</f>
        <v>0</v>
      </c>
      <c r="D156" s="73">
        <f>IFERROR(((B156/C156)-1)*100,IF(B156+C156&lt;&gt;0,100,0))</f>
        <v>100</v>
      </c>
      <c r="E156" s="70">
        <f>SUM(E154:E155)</f>
        <v>563655.41721999994</v>
      </c>
      <c r="F156" s="70">
        <f>SUM(F154:F155)</f>
        <v>809578.66</v>
      </c>
      <c r="G156" s="73">
        <f>IFERROR(((E156/F156)-1)*100,IF(E156+F156&lt;&gt;0,100,0))</f>
        <v>-30.376695302220547</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1445502</v>
      </c>
      <c r="C160" s="53">
        <v>1445391</v>
      </c>
      <c r="D160" s="73">
        <f>IFERROR(((B160/C160)-1)*100,IF(B160+C160&lt;&gt;0,100,0))</f>
        <v>7.6795828948705847E-3</v>
      </c>
      <c r="E160" s="65"/>
      <c r="F160" s="65"/>
      <c r="G160" s="52"/>
    </row>
    <row r="161" spans="1:7" s="15" customFormat="1" ht="12" x14ac:dyDescent="0.2">
      <c r="A161" s="66" t="s">
        <v>74</v>
      </c>
      <c r="B161" s="54">
        <v>1476</v>
      </c>
      <c r="C161" s="53">
        <v>1599</v>
      </c>
      <c r="D161" s="73">
        <f>IFERROR(((B161/C161)-1)*100,IF(B161+C161&lt;&gt;0,100,0))</f>
        <v>-7.6923076923076872</v>
      </c>
      <c r="E161" s="65"/>
      <c r="F161" s="65"/>
      <c r="G161" s="52"/>
    </row>
    <row r="162" spans="1:7" s="25" customFormat="1" ht="12" x14ac:dyDescent="0.2">
      <c r="A162" s="69" t="s">
        <v>34</v>
      </c>
      <c r="B162" s="70">
        <f>SUM(B159:B161)</f>
        <v>1446978</v>
      </c>
      <c r="C162" s="70">
        <f>SUM(C159:C161)</f>
        <v>1446990</v>
      </c>
      <c r="D162" s="73">
        <f>IFERROR(((B162/C162)-1)*100,IF(B162+C162&lt;&gt;0,100,0))</f>
        <v>-8.2930773537270852E-4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143067</v>
      </c>
      <c r="C165" s="53">
        <v>167506</v>
      </c>
      <c r="D165" s="73">
        <f>IFERROR(((B165/C165)-1)*100,IF(B165+C165&lt;&gt;0,100,0))</f>
        <v>-14.589925137010018</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143067</v>
      </c>
      <c r="C167" s="70">
        <f>SUM(C165:C166)</f>
        <v>167506</v>
      </c>
      <c r="D167" s="73">
        <f>IFERROR(((B167/C167)-1)*100,IF(B167+C167&lt;&gt;0,100,0))</f>
        <v>-14.589925137010018</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26334</v>
      </c>
      <c r="C175" s="88">
        <v>19556</v>
      </c>
      <c r="D175" s="73">
        <f>IFERROR(((B175/C175)-1)*100,IF(B175+C175&lt;&gt;0,100,0))</f>
        <v>34.659439558191863</v>
      </c>
      <c r="E175" s="88">
        <v>994974</v>
      </c>
      <c r="F175" s="88">
        <v>1065920</v>
      </c>
      <c r="G175" s="73">
        <f>IFERROR(((E175/F175)-1)*100,IF(E175+F175&lt;&gt;0,100,0))</f>
        <v>-6.655846592614834</v>
      </c>
    </row>
    <row r="176" spans="1:7" x14ac:dyDescent="0.2">
      <c r="A176" s="66" t="s">
        <v>32</v>
      </c>
      <c r="B176" s="87">
        <v>117262</v>
      </c>
      <c r="C176" s="88">
        <v>99088</v>
      </c>
      <c r="D176" s="73">
        <f t="shared" ref="D176:D178" si="5">IFERROR(((B176/C176)-1)*100,IF(B176+C176&lt;&gt;0,100,0))</f>
        <v>18.341272404327459</v>
      </c>
      <c r="E176" s="88">
        <v>4440558</v>
      </c>
      <c r="F176" s="88">
        <v>4918438</v>
      </c>
      <c r="G176" s="73">
        <f>IFERROR(((E176/F176)-1)*100,IF(E176+F176&lt;&gt;0,100,0))</f>
        <v>-9.7160927920612146</v>
      </c>
    </row>
    <row r="177" spans="1:7" x14ac:dyDescent="0.2">
      <c r="A177" s="66" t="s">
        <v>91</v>
      </c>
      <c r="B177" s="87">
        <v>49649803.915555999</v>
      </c>
      <c r="C177" s="88">
        <v>41418781.936474003</v>
      </c>
      <c r="D177" s="73">
        <f t="shared" si="5"/>
        <v>19.872679963660733</v>
      </c>
      <c r="E177" s="88">
        <v>1995241674.8719201</v>
      </c>
      <c r="F177" s="88">
        <v>2104328888.51862</v>
      </c>
      <c r="G177" s="73">
        <f>IFERROR(((E177/F177)-1)*100,IF(E177+F177&lt;&gt;0,100,0))</f>
        <v>-5.1839431679091668</v>
      </c>
    </row>
    <row r="178" spans="1:7" x14ac:dyDescent="0.2">
      <c r="A178" s="66" t="s">
        <v>92</v>
      </c>
      <c r="B178" s="87">
        <v>217492</v>
      </c>
      <c r="C178" s="88">
        <v>222638</v>
      </c>
      <c r="D178" s="73">
        <f t="shared" si="5"/>
        <v>-2.3113754165955513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774</v>
      </c>
      <c r="C181" s="88">
        <v>360</v>
      </c>
      <c r="D181" s="73">
        <f t="shared" ref="D181:D184" si="6">IFERROR(((B181/C181)-1)*100,IF(B181+C181&lt;&gt;0,100,0))</f>
        <v>114.99999999999999</v>
      </c>
      <c r="E181" s="88">
        <v>31936</v>
      </c>
      <c r="F181" s="88">
        <v>29462</v>
      </c>
      <c r="G181" s="73">
        <f t="shared" ref="G181" si="7">IFERROR(((E181/F181)-1)*100,IF(E181+F181&lt;&gt;0,100,0))</f>
        <v>8.3972574842169578</v>
      </c>
    </row>
    <row r="182" spans="1:7" x14ac:dyDescent="0.2">
      <c r="A182" s="66" t="s">
        <v>32</v>
      </c>
      <c r="B182" s="87">
        <v>15970</v>
      </c>
      <c r="C182" s="88">
        <v>7366</v>
      </c>
      <c r="D182" s="73">
        <f t="shared" si="6"/>
        <v>116.80695085528102</v>
      </c>
      <c r="E182" s="88">
        <v>375374</v>
      </c>
      <c r="F182" s="88">
        <v>335314</v>
      </c>
      <c r="G182" s="73">
        <f t="shared" ref="G182" si="8">IFERROR(((E182/F182)-1)*100,IF(E182+F182&lt;&gt;0,100,0))</f>
        <v>11.947010861461195</v>
      </c>
    </row>
    <row r="183" spans="1:7" x14ac:dyDescent="0.2">
      <c r="A183" s="66" t="s">
        <v>91</v>
      </c>
      <c r="B183" s="87">
        <v>361001.21481999999</v>
      </c>
      <c r="C183" s="88">
        <v>112338.14478</v>
      </c>
      <c r="D183" s="73">
        <f t="shared" si="6"/>
        <v>221.35230248547816</v>
      </c>
      <c r="E183" s="88">
        <v>7719702.73618</v>
      </c>
      <c r="F183" s="88">
        <v>6864729.5101399999</v>
      </c>
      <c r="G183" s="73">
        <f t="shared" ref="G183" si="9">IFERROR(((E183/F183)-1)*100,IF(E183+F183&lt;&gt;0,100,0))</f>
        <v>12.454579962358391</v>
      </c>
    </row>
    <row r="184" spans="1:7" x14ac:dyDescent="0.2">
      <c r="A184" s="66" t="s">
        <v>92</v>
      </c>
      <c r="B184" s="87">
        <v>76028</v>
      </c>
      <c r="C184" s="88">
        <v>69444</v>
      </c>
      <c r="D184" s="73">
        <f t="shared" si="6"/>
        <v>9.481020678532337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2025-09-08T11:51:32Z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