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3B501896-7D79-40BD-8129-B48595D5A794}"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<sst xmlns="http://schemas.openxmlformats.org/spreadsheetml/2006/main" count="265" uniqueCount="100">
  <si>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</si>
  <si>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</si>
  <si>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</si>
  <si>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</si>
  <si>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</si>
  <si>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</si>
  <si>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</si>
  <si>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</si>
  <si>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</si>
  <si>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</si>
  <si>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</si>
  <si>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</si>
  <si>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</si>
  <si>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</si>
  <si>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</si>
  <si>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</si>
  <si>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</si>
  <si>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</si>
  <si>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</si>
  <si>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</si>
  <si>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</si>
  <si>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</si>
  <si>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</si>
  <si>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</si>
  <si>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</si>
  <si>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</si>
  <si>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</si>
  <si>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</si>
  <si>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</si>
  <si>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</si>
  <si>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</si>
  <si>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</si>
  <si>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</si>
  <si>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</si>
  <si>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</si>
  <si>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</si>
  <si>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</si>
  <si>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</si>
  <si>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</si>
  <si>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</si>
  <si>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</si>
  <si>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</si>
  <si>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</si>
  <si>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</si>
  <si>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</si>
  <si>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</si>
  <si>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</si>
  <si>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</si>
  <si>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</si>
  <si>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</si>
  <si>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</si>
  <si>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</si>
  <si>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</si>
  <si>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</si>
  <si>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</si>
  <si>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</si>
  <si>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</si>
  <si>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</si>
  <si>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</si>
  <si>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</si>
  <si>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</si>
  <si>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</si>
  <si>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</si>
  <si>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</si>
  <si>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</si>
  <si>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</si>
  <si>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</si>
  <si>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</si>
  <si>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</si>
  <si>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</si>
  <si>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</si>
  <si>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</si>
  <si>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</si>
  <si>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</si>
  <si>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</si>
  <si>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</si>
  <si>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</si>
  <si>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</si>
  <si>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</si>
  <si>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</si>
  <si>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</si>
  <si>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</si>
  <si>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</si>
  <si>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</si>
  <si>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</si>
  <si>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</si>
  <si>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</si>
  <si>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</si>
  <si>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</si>
  <si>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</si>
  <si>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</si>
  <si>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</si>
  <si>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</si>
  <si>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</si>
  <si>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</si>
  <si>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</si>
  <si>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</si>
  <si>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 January 2026</t>
  </si>
  <si>
    <t>02.01.2026</t>
  </si>
  <si>
    <t>03.01.2025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</si>
</sst>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721937</v>
      </c>
      <c r="C11" s="54">
        <v>782730</v>
      </c>
      <c r="D11" s="73">
        <f>IFERROR(((B11/C11)-1)*100,IF(B11+C11&lt;&gt;0,100,0))</f>
        <v>-7.7667905919026943</v>
      </c>
      <c r="E11" s="54">
        <v>190853</v>
      </c>
      <c r="F11" s="54">
        <v>442004</v>
      </c>
      <c r="G11" s="73">
        <f>IFERROR(((E11/F11)-1)*100,IF(E11+F11&lt;&gt;0,100,0))</f>
        <v>-56.820978995665207</v>
      </c>
    </row>
    <row r="12" spans="1:7" s="15" customFormat="1" ht="12" x14ac:dyDescent="0.2">
      <c r="A12" s="51" t="s">
        <v>9</v>
      </c>
      <c r="B12" s="54">
        <v>504578.08899999998</v>
      </c>
      <c r="C12" s="54">
        <v>573921.28599999996</v>
      </c>
      <c r="D12" s="73">
        <f>IFERROR(((B12/C12)-1)*100,IF(B12+C12&lt;&gt;0,100,0))</f>
        <v>-12.082353223609132</v>
      </c>
      <c r="E12" s="54">
        <v>158302.753</v>
      </c>
      <c r="F12" s="54">
        <v>305965.32199999999</v>
      </c>
      <c r="G12" s="73">
        <f>IFERROR(((E12/F12)-1)*100,IF(E12+F12&lt;&gt;0,100,0))</f>
        <v>-48.261210791724949</v>
      </c>
    </row>
    <row r="13" spans="1:7" s="15" customFormat="1" ht="12" x14ac:dyDescent="0.2">
      <c r="A13" s="51" t="s">
        <v>10</v>
      </c>
      <c r="B13" s="54">
        <v>43619892.289895803</v>
      </c>
      <c r="C13" s="54">
        <v>38264654.154629901</v>
      </c>
      <c r="D13" s="73">
        <f>IFERROR(((B13/C13)-1)*100,IF(B13+C13&lt;&gt;0,100,0))</f>
        <v>13.995260779373675</v>
      </c>
      <c r="E13" s="54">
        <v>11445539.245722501</v>
      </c>
      <c r="F13" s="54">
        <v>20671561.705154698</v>
      </c>
      <c r="G13" s="73">
        <f>IFERROR(((E13/F13)-1)*100,IF(E13+F13&lt;&gt;0,100,0))</f>
        <v>-44.631472895110683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89</v>
      </c>
      <c r="C16" s="54">
        <v>88</v>
      </c>
      <c r="D16" s="73">
        <f>IFERROR(((B16/C16)-1)*100,IF(B16+C16&lt;&gt;0,100,0))</f>
        <v>1.1363636363636465</v>
      </c>
      <c r="E16" s="54">
        <v>30</v>
      </c>
      <c r="F16" s="54">
        <v>39</v>
      </c>
      <c r="G16" s="73">
        <f>IFERROR(((E16/F16)-1)*100,IF(E16+F16&lt;&gt;0,100,0))</f>
        <v>-23.076923076923073</v>
      </c>
    </row>
    <row r="17" spans="1:7" s="15" customFormat="1" ht="12" x14ac:dyDescent="0.2">
      <c r="A17" s="51" t="s">
        <v>9</v>
      </c>
      <c r="B17" s="54">
        <v>24007.223999999998</v>
      </c>
      <c r="C17" s="54">
        <v>29065.932000000001</v>
      </c>
      <c r="D17" s="73">
        <f>IFERROR(((B17/C17)-1)*100,IF(B17+C17&lt;&gt;0,100,0))</f>
        <v>-17.404251823062143</v>
      </c>
      <c r="E17" s="54">
        <v>6151.3419999999996</v>
      </c>
      <c r="F17" s="54">
        <v>8995.6409999999996</v>
      </c>
      <c r="G17" s="73">
        <f>IFERROR(((E17/F17)-1)*100,IF(E17+F17&lt;&gt;0,100,0))</f>
        <v>-31.618636181679548</v>
      </c>
    </row>
    <row r="18" spans="1:7" s="15" customFormat="1" ht="12" x14ac:dyDescent="0.2">
      <c r="A18" s="51" t="s">
        <v>10</v>
      </c>
      <c r="B18" s="54">
        <v>2343698.1284458102</v>
      </c>
      <c r="C18" s="54">
        <v>1260846.7783049101</v>
      </c>
      <c r="D18" s="73">
        <f>IFERROR(((B18/C18)-1)*100,IF(B18+C18&lt;&gt;0,100,0))</f>
        <v>85.88286608438591</v>
      </c>
      <c r="E18" s="54">
        <v>589211.56040256005</v>
      </c>
      <c r="F18" s="54">
        <v>652002.00870471494</v>
      </c>
      <c r="G18" s="73">
        <f>IFERROR(((E18/F18)-1)*100,IF(E18+F18&lt;&gt;0,100,0))</f>
        <v>-9.6304071864588447</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7100410.0266300002</v>
      </c>
      <c r="C24" s="53">
        <v>4064788.7585700001</v>
      </c>
      <c r="D24" s="52">
        <f>B24-C24</f>
        <v>3035621.2680600001</v>
      </c>
      <c r="E24" s="54">
        <v>1727016.6952800001</v>
      </c>
      <c r="F24" s="54">
        <v>1986981.6107099999</v>
      </c>
      <c r="G24" s="52">
        <f>E24-F24</f>
        <v>-259964.91542999982</v>
      </c>
    </row>
    <row r="25" spans="1:7" s="15" customFormat="1" ht="12" x14ac:dyDescent="0.2">
      <c r="A25" s="55" t="s">
        <v>15</v>
      </c>
      <c r="B25" s="53">
        <v>9149861.3497499991</v>
      </c>
      <c r="C25" s="53">
        <v>7604537.09045</v>
      </c>
      <c r="D25" s="52">
        <f>B25-C25</f>
        <v>1545324.2592999991</v>
      </c>
      <c r="E25" s="54">
        <v>2005923.9315599999</v>
      </c>
      <c r="F25" s="54">
        <v>2951103.89567</v>
      </c>
      <c r="G25" s="52">
        <f>E25-F25</f>
        <v>-945179.96411000006</v>
      </c>
    </row>
    <row r="26" spans="1:7" s="25" customFormat="1" ht="12" x14ac:dyDescent="0.2">
      <c r="A26" s="56" t="s">
        <v>16</v>
      </c>
      <c r="B26" s="57">
        <f>B24-B25</f>
        <v>-2049451.3231199989</v>
      </c>
      <c r="C26" s="57">
        <f>C24-C25</f>
        <v>-3539748.33188</v>
      </c>
      <c r="D26" s="57"/>
      <c r="E26" s="57">
        <f>E24-E25</f>
        <v>-278907.23627999984</v>
      </c>
      <c r="F26" s="57">
        <f>F24-F25</f>
        <v>-964122.28496000008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116091.98066746999</v>
      </c>
      <c r="C33" s="104">
        <v>84711.795167110002</v>
      </c>
      <c r="D33" s="73">
        <f t="shared" ref="D33:D42" si="0">IFERROR(((B33/C33)-1)*100,IF(B33+C33&lt;&gt;0,100,0))</f>
        <v>37.043466542594985</v>
      </c>
      <c r="E33" s="51"/>
      <c r="F33" s="104">
        <v>117427.67</v>
      </c>
      <c r="G33" s="104">
        <v>115304.62</v>
      </c>
    </row>
    <row r="34" spans="1:7" s="15" customFormat="1" ht="12" x14ac:dyDescent="0.2">
      <c r="A34" s="51" t="s">
        <v>23</v>
      </c>
      <c r="B34" s="104">
        <v>114020.44189677</v>
      </c>
      <c r="C34" s="104">
        <v>90097.498532380007</v>
      </c>
      <c r="D34" s="73">
        <f t="shared" si="0"/>
        <v>26.552283641695528</v>
      </c>
      <c r="E34" s="51"/>
      <c r="F34" s="104">
        <v>114660.32</v>
      </c>
      <c r="G34" s="104">
        <v>112609.76</v>
      </c>
    </row>
    <row r="35" spans="1:7" s="15" customFormat="1" ht="12" x14ac:dyDescent="0.2">
      <c r="A35" s="51" t="s">
        <v>24</v>
      </c>
      <c r="B35" s="104">
        <v>107901.52942519</v>
      </c>
      <c r="C35" s="104">
        <v>92679.535048439997</v>
      </c>
      <c r="D35" s="73">
        <f t="shared" si="0"/>
        <v>16.424331832042594</v>
      </c>
      <c r="E35" s="51"/>
      <c r="F35" s="104">
        <v>108317.46</v>
      </c>
      <c r="G35" s="104">
        <v>107012.28</v>
      </c>
    </row>
    <row r="36" spans="1:7" s="15" customFormat="1" ht="12" x14ac:dyDescent="0.2">
      <c r="A36" s="51" t="s">
        <v>25</v>
      </c>
      <c r="B36" s="104">
        <v>108231.5556086</v>
      </c>
      <c r="C36" s="104">
        <v>76120.242758449996</v>
      </c>
      <c r="D36" s="73">
        <f t="shared" si="0"/>
        <v>42.184984816782368</v>
      </c>
      <c r="E36" s="51"/>
      <c r="F36" s="104">
        <v>109914.18</v>
      </c>
      <c r="G36" s="104">
        <v>107478.94</v>
      </c>
    </row>
    <row r="37" spans="1:7" s="15" customFormat="1" ht="12" x14ac:dyDescent="0.2">
      <c r="A37" s="51" t="s">
        <v>79</v>
      </c>
      <c r="B37" s="104">
        <v>123919.053077</v>
      </c>
      <c r="C37" s="104">
        <v>53740.952220250001</v>
      </c>
      <c r="D37" s="73">
        <f t="shared" si="0"/>
        <v>130.585890196241</v>
      </c>
      <c r="E37" s="51"/>
      <c r="F37" s="104">
        <v>129070.46</v>
      </c>
      <c r="G37" s="104">
        <v>122122.91</v>
      </c>
    </row>
    <row r="38" spans="1:7" s="15" customFormat="1" ht="12" x14ac:dyDescent="0.2">
      <c r="A38" s="51" t="s">
        <v>26</v>
      </c>
      <c r="B38" s="104">
        <v>138753.16084672001</v>
      </c>
      <c r="C38" s="104">
        <v>118697.35922318</v>
      </c>
      <c r="D38" s="73">
        <f t="shared" si="0"/>
        <v>16.896586204441345</v>
      </c>
      <c r="E38" s="51"/>
      <c r="F38" s="104">
        <v>140515.42000000001</v>
      </c>
      <c r="G38" s="104">
        <v>137944.43</v>
      </c>
    </row>
    <row r="39" spans="1:7" s="15" customFormat="1" ht="12" x14ac:dyDescent="0.2">
      <c r="A39" s="51" t="s">
        <v>27</v>
      </c>
      <c r="B39" s="104">
        <v>24947.386339609999</v>
      </c>
      <c r="C39" s="104">
        <v>20765.914124110001</v>
      </c>
      <c r="D39" s="73">
        <f t="shared" si="0"/>
        <v>20.136229931940019</v>
      </c>
      <c r="E39" s="51"/>
      <c r="F39" s="104">
        <v>25100.880000000001</v>
      </c>
      <c r="G39" s="104">
        <v>24616.400000000001</v>
      </c>
    </row>
    <row r="40" spans="1:7" s="15" customFormat="1" ht="12" x14ac:dyDescent="0.2">
      <c r="A40" s="51" t="s">
        <v>28</v>
      </c>
      <c r="B40" s="104">
        <v>144646.20202890001</v>
      </c>
      <c r="C40" s="104">
        <v>120033.58659434</v>
      </c>
      <c r="D40" s="73">
        <f t="shared" si="0"/>
        <v>20.504773816131717</v>
      </c>
      <c r="E40" s="51"/>
      <c r="F40" s="104">
        <v>145658.89000000001</v>
      </c>
      <c r="G40" s="104">
        <v>143532.24</v>
      </c>
    </row>
    <row r="41" spans="1:7" s="15" customFormat="1" ht="12" x14ac:dyDescent="0.2">
      <c r="A41" s="51" t="s">
        <v>29</v>
      </c>
      <c r="B41" s="59"/>
      <c r="C41" s="59"/>
      <c r="D41" s="73">
        <f t="shared" si="0"/>
        <v>0</v>
      </c>
      <c r="E41" s="51"/>
      <c r="F41" s="59"/>
      <c r="G41" s="59"/>
    </row>
    <row r="42" spans="1:7" s="15" customFormat="1" ht="12" x14ac:dyDescent="0.2">
      <c r="A42" s="51" t="s">
        <v>78</v>
      </c>
      <c r="B42" s="104">
        <v>615.49156786000003</v>
      </c>
      <c r="C42" s="104">
        <v>566.22359854000001</v>
      </c>
      <c r="D42" s="73">
        <f t="shared" si="0"/>
        <v>8.7011508257580203</v>
      </c>
      <c r="E42" s="51"/>
      <c r="F42" s="104">
        <v>617.79</v>
      </c>
      <c r="G42" s="104">
        <v>601.49</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24199.501788303602</v>
      </c>
      <c r="D48" s="59"/>
      <c r="E48" s="105">
        <v>19235.242868011799</v>
      </c>
      <c r="F48" s="59"/>
      <c r="G48" s="73">
        <f>IFERROR(((C48/E48)-1)*100,IF(C48+E48&lt;&gt;0,100,0))</f>
        <v>25.808142659572873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2013</v>
      </c>
      <c r="D54" s="62"/>
      <c r="E54" s="106">
        <v>450268</v>
      </c>
      <c r="F54" s="106">
        <v>64495703.905000001</v>
      </c>
      <c r="G54" s="106">
        <v>12568178.16014</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1217</v>
      </c>
      <c r="C68" s="53">
        <v>1945</v>
      </c>
      <c r="D68" s="73">
        <f>IFERROR(((B68/C68)-1)*100,IF(B68+C68&lt;&gt;0,100,0))</f>
        <v>-37.429305912596398</v>
      </c>
      <c r="E68" s="53">
        <v>242</v>
      </c>
      <c r="F68" s="53">
        <v>1080</v>
      </c>
      <c r="G68" s="73">
        <f>IFERROR(((E68/F68)-1)*100,IF(E68+F68&lt;&gt;0,100,0))</f>
        <v>-77.592592592592595</v>
      </c>
    </row>
    <row r="69" spans="1:7" s="15" customFormat="1" ht="12" x14ac:dyDescent="0.2">
      <c r="A69" s="66" t="s">
        <v>54</v>
      </c>
      <c r="B69" s="54">
        <v>36711875.211999997</v>
      </c>
      <c r="C69" s="53">
        <v>30646370.100000001</v>
      </c>
      <c r="D69" s="73">
        <f>IFERROR(((B69/C69)-1)*100,IF(B69+C69&lt;&gt;0,100,0))</f>
        <v>19.791920192205726</v>
      </c>
      <c r="E69" s="53">
        <v>9661986.1999999993</v>
      </c>
      <c r="F69" s="53">
        <v>21218917.458999999</v>
      </c>
      <c r="G69" s="73">
        <f>IFERROR(((E69/F69)-1)*100,IF(E69+F69&lt;&gt;0,100,0))</f>
        <v>-54.465225576803064</v>
      </c>
    </row>
    <row r="70" spans="1:7" s="15" customFormat="1" ht="12" x14ac:dyDescent="0.2">
      <c r="A70" s="66" t="s">
        <v>55</v>
      </c>
      <c r="B70" s="54">
        <v>37470963.612659998</v>
      </c>
      <c r="C70" s="53">
        <v>29620177.34014</v>
      </c>
      <c r="D70" s="73">
        <f>IFERROR(((B70/C70)-1)*100,IF(B70+C70&lt;&gt;0,100,0))</f>
        <v>26.504859111295566</v>
      </c>
      <c r="E70" s="53">
        <v>9990645.0662799999</v>
      </c>
      <c r="F70" s="53">
        <v>20406453.77031</v>
      </c>
      <c r="G70" s="73">
        <f>IFERROR(((E70/F70)-1)*100,IF(E70+F70&lt;&gt;0,100,0))</f>
        <v>-51.041738173951082</v>
      </c>
    </row>
    <row r="71" spans="1:7" s="15" customFormat="1" ht="12" x14ac:dyDescent="0.2">
      <c r="A71" s="66" t="s">
        <v>93</v>
      </c>
      <c r="B71" s="73">
        <f>IFERROR(B69/B68/1000,)</f>
        <v>30.165879385373866</v>
      </c>
      <c r="C71" s="73">
        <f>IFERROR(C69/C68/1000,)</f>
        <v>15.756488483290489</v>
      </c>
      <c r="D71" s="73">
        <f>IFERROR(((B71/C71)-1)*100,IF(B71+C71&lt;&gt;0,100,0))</f>
        <v>91.450521589022273</v>
      </c>
      <c r="E71" s="73">
        <f>IFERROR(E69/E68/1000,)</f>
        <v>39.925562809917352</v>
      </c>
      <c r="F71" s="73">
        <f>IFERROR(F69/F68/1000,)</f>
        <v>19.647145795370367</v>
      </c>
      <c r="G71" s="73">
        <f>IFERROR(((E71/F71)-1)*100,IF(E71+F71&lt;&gt;0,100,0))</f>
        <v>103.21304288038303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464</v>
      </c>
      <c r="C74" s="53">
        <v>449</v>
      </c>
      <c r="D74" s="73">
        <f>IFERROR(((B74/C74)-1)*100,IF(B74+C74&lt;&gt;0,100,0))</f>
        <v>3.3407572383073569</v>
      </c>
      <c r="E74" s="53">
        <v>212</v>
      </c>
      <c r="F74" s="53">
        <v>276</v>
      </c>
      <c r="G74" s="73">
        <f>IFERROR(((E74/F74)-1)*100,IF(E74+F74&lt;&gt;0,100,0))</f>
        <v>-23.188405797101453</v>
      </c>
    </row>
    <row r="75" spans="1:7" s="15" customFormat="1" ht="12" x14ac:dyDescent="0.2">
      <c r="A75" s="66" t="s">
        <v>54</v>
      </c>
      <c r="B75" s="54">
        <v>149198906.97999999</v>
      </c>
      <c r="C75" s="53">
        <v>147870658.914</v>
      </c>
      <c r="D75" s="73">
        <f>IFERROR(((B75/C75)-1)*100,IF(B75+C75&lt;&gt;0,100,0))</f>
        <v>0.89824991364411133</v>
      </c>
      <c r="E75" s="53">
        <v>92454848</v>
      </c>
      <c r="F75" s="53">
        <v>128702230.008</v>
      </c>
      <c r="G75" s="73">
        <f>IFERROR(((E75/F75)-1)*100,IF(E75+F75&lt;&gt;0,100,0))</f>
        <v>-28.163755986004979</v>
      </c>
    </row>
    <row r="76" spans="1:7" s="15" customFormat="1" ht="12" x14ac:dyDescent="0.2">
      <c r="A76" s="66" t="s">
        <v>55</v>
      </c>
      <c r="B76" s="54">
        <v>157709862.28202999</v>
      </c>
      <c r="C76" s="53">
        <v>142244881.0776</v>
      </c>
      <c r="D76" s="73">
        <f>IFERROR(((B76/C76)-1)*100,IF(B76+C76&lt;&gt;0,100,0))</f>
        <v>10.872082768302405</v>
      </c>
      <c r="E76" s="53">
        <v>99524338.306600004</v>
      </c>
      <c r="F76" s="53">
        <v>123280688.57167999</v>
      </c>
      <c r="G76" s="73">
        <f>IFERROR(((E76/F76)-1)*100,IF(E76+F76&lt;&gt;0,100,0))</f>
        <v>-19.270131064580454</v>
      </c>
    </row>
    <row r="77" spans="1:7" s="15" customFormat="1" ht="12" x14ac:dyDescent="0.2">
      <c r="A77" s="66" t="s">
        <v>93</v>
      </c>
      <c r="B77" s="73">
        <f>IFERROR(B75/B74/1000,)</f>
        <v>321.54936849137931</v>
      </c>
      <c r="C77" s="73">
        <f>IFERROR(C75/C74/1000,)</f>
        <v>329.33331606681514</v>
      </c>
      <c r="D77" s="73">
        <f>IFERROR(((B77/C77)-1)*100,IF(B77+C77&lt;&gt;0,100,0))</f>
        <v>-2.3635469585641999</v>
      </c>
      <c r="E77" s="73">
        <f>IFERROR(E75/E74/1000,)</f>
        <v>436.10777358490566</v>
      </c>
      <c r="F77" s="73">
        <f>IFERROR(F75/F74/1000,)</f>
        <v>466.31242756521738</v>
      </c>
      <c r="G77" s="73">
        <f>IFERROR(((E77/F77)-1)*100,IF(E77+F77&lt;&gt;0,100,0))</f>
        <v>-6.4773426987612019</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59</v>
      </c>
      <c r="C80" s="53">
        <v>103</v>
      </c>
      <c r="D80" s="73">
        <f>IFERROR(((B80/C80)-1)*100,IF(B80+C80&lt;&gt;0,100,0))</f>
        <v>-42.71844660194175</v>
      </c>
      <c r="E80" s="53">
        <v>25</v>
      </c>
      <c r="F80" s="53">
        <v>44</v>
      </c>
      <c r="G80" s="73">
        <f>IFERROR(((E80/F80)-1)*100,IF(E80+F80&lt;&gt;0,100,0))</f>
        <v>-43.18181818181818</v>
      </c>
    </row>
    <row r="81" spans="1:7" s="15" customFormat="1" ht="12" x14ac:dyDescent="0.2">
      <c r="A81" s="66" t="s">
        <v>54</v>
      </c>
      <c r="B81" s="54">
        <v>6689054.4019999998</v>
      </c>
      <c r="C81" s="53">
        <v>4739368.1960000005</v>
      </c>
      <c r="D81" s="73">
        <f>IFERROR(((B81/C81)-1)*100,IF(B81+C81&lt;&gt;0,100,0))</f>
        <v>41.138103759178769</v>
      </c>
      <c r="E81" s="53">
        <v>2561335.4019999998</v>
      </c>
      <c r="F81" s="53">
        <v>3669360.0869999998</v>
      </c>
      <c r="G81" s="73">
        <f>IFERROR(((E81/F81)-1)*100,IF(E81+F81&lt;&gt;0,100,0))</f>
        <v>-30.196673499708236</v>
      </c>
    </row>
    <row r="82" spans="1:7" s="15" customFormat="1" ht="12" x14ac:dyDescent="0.2">
      <c r="A82" s="66" t="s">
        <v>55</v>
      </c>
      <c r="B82" s="54">
        <v>3375545.0333699002</v>
      </c>
      <c r="C82" s="53">
        <v>842810.97627993801</v>
      </c>
      <c r="D82" s="73">
        <f>IFERROR(((B82/C82)-1)*100,IF(B82+C82&lt;&gt;0,100,0))</f>
        <v>300.51033130455096</v>
      </c>
      <c r="E82" s="53">
        <v>9897.7508400421102</v>
      </c>
      <c r="F82" s="53">
        <v>68396.479160003699</v>
      </c>
      <c r="G82" s="73">
        <f>IFERROR(((E82/F82)-1)*100,IF(E82+F82&lt;&gt;0,100,0))</f>
        <v>-85.528859143629674</v>
      </c>
    </row>
    <row r="83" spans="1:7" x14ac:dyDescent="0.2">
      <c r="A83" s="66" t="s">
        <v>93</v>
      </c>
      <c r="B83" s="73">
        <f>IFERROR(B81/B80/1000,)</f>
        <v>113.3738034237288</v>
      </c>
      <c r="C83" s="73">
        <f>IFERROR(C81/C80/1000,)</f>
        <v>46.013283456310681</v>
      </c>
      <c r="D83" s="73">
        <f>IFERROR(((B83/C83)-1)*100,IF(B83+C83&lt;&gt;0,100,0))</f>
        <v>146.39363876602394</v>
      </c>
      <c r="E83" s="73">
        <f>IFERROR(E81/E80/1000,)</f>
        <v>102.45341608</v>
      </c>
      <c r="F83" s="73">
        <f>IFERROR(F81/F80/1000,)</f>
        <v>83.394547431818182</v>
      </c>
      <c r="G83" s="73">
        <f>IFERROR(((E83/F83)-1)*100,IF(E83+F83&lt;&gt;0,100,0))</f>
        <v>22.853854640513504</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1740</v>
      </c>
      <c r="C86" s="51">
        <f>C68+C74+C80</f>
        <v>2497</v>
      </c>
      <c r="D86" s="73">
        <f>IFERROR(((B86/C86)-1)*100,IF(B86+C86&lt;&gt;0,100,0))</f>
        <v>-30.316379655586701</v>
      </c>
      <c r="E86" s="51">
        <f>E68+E74+E80</f>
        <v>479</v>
      </c>
      <c r="F86" s="51">
        <f>F68+F74+F80</f>
        <v>1400</v>
      </c>
      <c r="G86" s="73">
        <f>IFERROR(((E86/F86)-1)*100,IF(E86+F86&lt;&gt;0,100,0))</f>
        <v>-65.785714285714292</v>
      </c>
    </row>
    <row r="87" spans="1:7" s="15" customFormat="1" ht="12" x14ac:dyDescent="0.2">
      <c r="A87" s="66" t="s">
        <v>54</v>
      </c>
      <c r="B87" s="51">
        <f t="shared" ref="B87:C87" si="1">B69+B75+B81</f>
        <v>192599836.59399998</v>
      </c>
      <c r="C87" s="51">
        <f t="shared" si="1"/>
        <v>183256397.21000001</v>
      </c>
      <c r="D87" s="73">
        <f>IFERROR(((B87/C87)-1)*100,IF(B87+C87&lt;&gt;0,100,0))</f>
        <v>5.0985611014130017</v>
      </c>
      <c r="E87" s="51">
        <f t="shared" ref="E87:F87" si="2">E69+E75+E81</f>
        <v>104678169.602</v>
      </c>
      <c r="F87" s="51">
        <f t="shared" si="2"/>
        <v>153590507.55400002</v>
      </c>
      <c r="G87" s="73">
        <f>IFERROR(((E87/F87)-1)*100,IF(E87+F87&lt;&gt;0,100,0))</f>
        <v>-31.845938092758242</v>
      </c>
    </row>
    <row r="88" spans="1:7" s="15" customFormat="1" ht="12" x14ac:dyDescent="0.2">
      <c r="A88" s="66" t="s">
        <v>55</v>
      </c>
      <c r="B88" s="51">
        <f t="shared" ref="B88:C88" si="3">B70+B76+B82</f>
        <v>198556370.92805988</v>
      </c>
      <c r="C88" s="51">
        <f t="shared" si="3"/>
        <v>172707869.39401993</v>
      </c>
      <c r="D88" s="73">
        <f>IFERROR(((B88/C88)-1)*100,IF(B88+C88&lt;&gt;0,100,0))</f>
        <v>14.966603215438056</v>
      </c>
      <c r="E88" s="51">
        <f t="shared" ref="E88:F88" si="4">E70+E76+E82</f>
        <v>109524881.12372005</v>
      </c>
      <c r="F88" s="51">
        <f t="shared" si="4"/>
        <v>143755538.82115</v>
      </c>
      <c r="G88" s="73">
        <f>IFERROR(((E88/F88)-1)*100,IF(E88+F88&lt;&gt;0,100,0))</f>
        <v>-23.811713954213065</v>
      </c>
    </row>
    <row r="89" spans="1:7" x14ac:dyDescent="0.2">
      <c r="A89" s="66" t="s">
        <v>94</v>
      </c>
      <c r="B89" s="73">
        <f>IFERROR((B75/B87)*100,IF(B75+B87&lt;&gt;0,100,0))</f>
        <v>77.465749513853922</v>
      </c>
      <c r="C89" s="73">
        <f>IFERROR((C75/C87)*100,IF(C75+C87&lt;&gt;0,100,0))</f>
        <v>80.690584975622855</v>
      </c>
      <c r="D89" s="73">
        <f>IFERROR(((B89/C89)-1)*100,IF(B89+C89&lt;&gt;0,100,0))</f>
        <v>-3.9965449038982359</v>
      </c>
      <c r="E89" s="73">
        <f>IFERROR((E75/E87)*100,IF(E75+E87&lt;&gt;0,100,0))</f>
        <v>88.322950574628251</v>
      </c>
      <c r="F89" s="73">
        <f>IFERROR((F75/F87)*100,IF(F75+F87&lt;&gt;0,100,0))</f>
        <v>83.795692883396654</v>
      </c>
      <c r="G89" s="73">
        <f>IFERROR(((E89/F89)-1)*100,IF(E89+F89&lt;&gt;0,100,0))</f>
        <v>5.4027331661680611</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29020509.399999999</v>
      </c>
      <c r="C97" s="107">
        <v>20851464.535999998</v>
      </c>
      <c r="D97" s="52">
        <f>B97-C97</f>
        <v>8169044.8640000001</v>
      </c>
      <c r="E97" s="107">
        <v>4481325.4000000004</v>
      </c>
      <c r="F97" s="107">
        <v>9228011.6319999993</v>
      </c>
      <c r="G97" s="68">
        <f>E97-F97</f>
        <v>-4746686.2319999989</v>
      </c>
    </row>
    <row r="98" spans="1:7" s="15" customFormat="1" ht="13.5" x14ac:dyDescent="0.2">
      <c r="A98" s="66" t="s">
        <v>88</v>
      </c>
      <c r="B98" s="53">
        <v>31546541.493999999</v>
      </c>
      <c r="C98" s="107">
        <v>21939789.831999999</v>
      </c>
      <c r="D98" s="52">
        <f>B98-C98</f>
        <v>9606751.6620000005</v>
      </c>
      <c r="E98" s="107">
        <v>4848404.227</v>
      </c>
      <c r="F98" s="107">
        <v>10772084.83</v>
      </c>
      <c r="G98" s="68">
        <f>E98-F98</f>
        <v>-5923680.6030000001</v>
      </c>
    </row>
    <row r="99" spans="1:7" s="15" customFormat="1" ht="12" x14ac:dyDescent="0.2">
      <c r="A99" s="69" t="s">
        <v>16</v>
      </c>
      <c r="B99" s="52">
        <f>B97-B98</f>
        <v>-2526032.0940000005</v>
      </c>
      <c r="C99" s="52">
        <f>C97-C98</f>
        <v>-1088325.2960000001</v>
      </c>
      <c r="D99" s="70"/>
      <c r="E99" s="52">
        <f>E97-E98</f>
        <v>-367078.82699999958</v>
      </c>
      <c r="F99" s="70">
        <f>F97-F98</f>
        <v>-1544073.1980000008</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1367.49301299117</v>
      </c>
      <c r="C111" s="108">
        <v>1106.7702063597101</v>
      </c>
      <c r="D111" s="73">
        <f>IFERROR(((B111/C111)-1)*100,IF(B111+C111&lt;&gt;0,100,0))</f>
        <v>23.557085755769137</v>
      </c>
      <c r="E111" s="72"/>
      <c r="F111" s="109">
        <v>1370.1869103097899</v>
      </c>
      <c r="G111" s="109">
        <v>1360.866117106</v>
      </c>
    </row>
    <row r="112" spans="1:7" s="15" customFormat="1" ht="12" x14ac:dyDescent="0.2">
      <c r="A112" s="66" t="s">
        <v>50</v>
      </c>
      <c r="B112" s="109">
        <v>1342.0616396585499</v>
      </c>
      <c r="C112" s="108">
        <v>1089.7465852902001</v>
      </c>
      <c r="D112" s="73">
        <f>IFERROR(((B112/C112)-1)*100,IF(B112+C112&lt;&gt;0,100,0))</f>
        <v>23.153553108052005</v>
      </c>
      <c r="E112" s="72"/>
      <c r="F112" s="109">
        <v>1344.72280444232</v>
      </c>
      <c r="G112" s="109">
        <v>1335.57682780444</v>
      </c>
    </row>
    <row r="113" spans="1:7" s="15" customFormat="1" ht="12" x14ac:dyDescent="0.2">
      <c r="A113" s="66" t="s">
        <v>51</v>
      </c>
      <c r="B113" s="109">
        <v>1527.34712490523</v>
      </c>
      <c r="C113" s="108">
        <v>1202.60092302668</v>
      </c>
      <c r="D113" s="73">
        <f>IFERROR(((B113/C113)-1)*100,IF(B113+C113&lt;&gt;0,100,0))</f>
        <v>27.00365480023379</v>
      </c>
      <c r="E113" s="72"/>
      <c r="F113" s="109">
        <v>1530.1931547700699</v>
      </c>
      <c r="G113" s="109">
        <v>1519.76895606838</v>
      </c>
    </row>
    <row r="114" spans="1:7" s="25" customFormat="1" ht="12" x14ac:dyDescent="0.2">
      <c r="A114" s="69" t="s">
        <v>52</v>
      </c>
      <c r="B114" s="73"/>
      <c r="C114" s="72"/>
      <c r="D114" s="74"/>
      <c r="E114" s="72"/>
      <c r="F114" s="58"/>
      <c r="G114" s="58"/>
    </row>
    <row r="115" spans="1:7" s="15" customFormat="1" ht="12" x14ac:dyDescent="0.2">
      <c r="A115" s="66" t="s">
        <v>56</v>
      </c>
      <c r="B115" s="109">
        <v>856.37554186759803</v>
      </c>
      <c r="C115" s="108">
        <v>778.87674372351796</v>
      </c>
      <c r="D115" s="73">
        <f>IFERROR(((B115/C115)-1)*100,IF(B115+C115&lt;&gt;0,100,0))</f>
        <v>9.9500721736262676</v>
      </c>
      <c r="E115" s="72"/>
      <c r="F115" s="109">
        <v>856.37554186759803</v>
      </c>
      <c r="G115" s="109">
        <v>854.41653760273095</v>
      </c>
    </row>
    <row r="116" spans="1:7" s="15" customFormat="1" ht="12" x14ac:dyDescent="0.2">
      <c r="A116" s="66" t="s">
        <v>57</v>
      </c>
      <c r="B116" s="109">
        <v>1259.9042029201701</v>
      </c>
      <c r="C116" s="108">
        <v>1067.3597108541101</v>
      </c>
      <c r="D116" s="73">
        <f>IFERROR(((B116/C116)-1)*100,IF(B116+C116&lt;&gt;0,100,0))</f>
        <v>18.039325459641375</v>
      </c>
      <c r="E116" s="72"/>
      <c r="F116" s="109">
        <v>1260.84800511207</v>
      </c>
      <c r="G116" s="109">
        <v>1255.7122980321501</v>
      </c>
    </row>
    <row r="117" spans="1:7" s="15" customFormat="1" ht="12" x14ac:dyDescent="0.2">
      <c r="A117" s="66" t="s">
        <v>59</v>
      </c>
      <c r="B117" s="109">
        <v>1624.01018365507</v>
      </c>
      <c r="C117" s="108">
        <v>1286.6611461710499</v>
      </c>
      <c r="D117" s="73">
        <f>IFERROR(((B117/C117)-1)*100,IF(B117+C117&lt;&gt;0,100,0))</f>
        <v>26.218949603625674</v>
      </c>
      <c r="E117" s="72"/>
      <c r="F117" s="109">
        <v>1626.7088411218299</v>
      </c>
      <c r="G117" s="109">
        <v>1615.4777091480601</v>
      </c>
    </row>
    <row r="118" spans="1:7" s="15" customFormat="1" ht="12" x14ac:dyDescent="0.2">
      <c r="A118" s="66" t="s">
        <v>58</v>
      </c>
      <c r="B118" s="109">
        <v>1566.8603248213401</v>
      </c>
      <c r="C118" s="108">
        <v>1204.90360519142</v>
      </c>
      <c r="D118" s="73">
        <f>IFERROR(((B118/C118)-1)*100,IF(B118+C118&lt;&gt;0,100,0))</f>
        <v>30.04030513896727</v>
      </c>
      <c r="E118" s="72"/>
      <c r="F118" s="109">
        <v>1571.9318243120999</v>
      </c>
      <c r="G118" s="109">
        <v>1557.6942432685901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9</v>
      </c>
      <c r="C127" s="53">
        <v>43</v>
      </c>
      <c r="D127" s="73">
        <f>IFERROR(((B127/C127)-1)*100,IF(B127+C127&lt;&gt;0,100,0))</f>
        <v>-79.069767441860463</v>
      </c>
      <c r="E127" s="53">
        <v>0</v>
      </c>
      <c r="F127" s="53">
        <v>12</v>
      </c>
      <c r="G127" s="73">
        <f>IFERROR(((E127/F127)-1)*100,IF(E127+F127&lt;&gt;0,100,0))</f>
        <v>-100</v>
      </c>
    </row>
    <row r="128" spans="1:7" s="15" customFormat="1" ht="12" x14ac:dyDescent="0.2">
      <c r="A128" s="66" t="s">
        <v>74</v>
      </c>
      <c r="B128" s="54">
        <v>0</v>
      </c>
      <c r="C128" s="53">
        <v>0</v>
      </c>
      <c r="D128" s="73">
        <f>IFERROR(((B128/C128)-1)*100,IF(B128+C128&lt;&gt;0,100,0))</f>
        <v>0</v>
      </c>
      <c r="E128" s="53">
        <v>0</v>
      </c>
      <c r="F128" s="53">
        <v>0</v>
      </c>
      <c r="G128" s="73">
        <f>IFERROR(((E128/F128)-1)*100,IF(E128+F128&lt;&gt;0,100,0))</f>
        <v>0</v>
      </c>
    </row>
    <row r="129" spans="1:7" s="25" customFormat="1" ht="12" x14ac:dyDescent="0.2">
      <c r="A129" s="69" t="s">
        <v>34</v>
      </c>
      <c r="B129" s="70">
        <f>SUM(B126:B128)</f>
        <v>9</v>
      </c>
      <c r="C129" s="70">
        <f>SUM(C126:C128)</f>
        <v>43</v>
      </c>
      <c r="D129" s="73">
        <f>IFERROR(((B129/C129)-1)*100,IF(B129+C129&lt;&gt;0,100,0))</f>
        <v>-79.069767441860463</v>
      </c>
      <c r="E129" s="70">
        <f>SUM(E126:E128)</f>
        <v>0</v>
      </c>
      <c r="F129" s="70">
        <f>SUM(F126:F128)</f>
        <v>12</v>
      </c>
      <c r="G129" s="73">
        <f>IFERROR(((E129/F129)-1)*100,IF(E129+F129&lt;&gt;0,100,0))</f>
        <v>-100</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0</v>
      </c>
      <c r="F132" s="53">
        <v>0</v>
      </c>
      <c r="G132" s="73">
        <f>IFERROR(((E132/F132)-1)*100,IF(E132+F132&lt;&gt;0,100,0))</f>
        <v>0</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0</v>
      </c>
      <c r="F134" s="70">
        <f>SUM(F132:F133)</f>
        <v>0</v>
      </c>
      <c r="G134" s="73">
        <f>IFERROR(((E134/F134)-1)*100,IF(E134+F134&lt;&gt;0,100,0))</f>
        <v>0</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2786</v>
      </c>
      <c r="C138" s="53">
        <v>11692</v>
      </c>
      <c r="D138" s="73">
        <f>IFERROR(((B138/C138)-1)*100,IF(B138+C138&lt;&gt;0,100,0))</f>
        <v>-76.171741361614778</v>
      </c>
      <c r="E138" s="53">
        <v>0</v>
      </c>
      <c r="F138" s="53">
        <v>9287</v>
      </c>
      <c r="G138" s="73">
        <f>IFERROR(((E138/F138)-1)*100,IF(E138+F138&lt;&gt;0,100,0))</f>
        <v>-100</v>
      </c>
    </row>
    <row r="139" spans="1:7" s="15" customFormat="1" ht="12" x14ac:dyDescent="0.2">
      <c r="A139" s="66" t="s">
        <v>74</v>
      </c>
      <c r="B139" s="54">
        <v>0</v>
      </c>
      <c r="C139" s="53">
        <v>0</v>
      </c>
      <c r="D139" s="73">
        <f>IFERROR(((B139/C139)-1)*100,IF(B139+C139&lt;&gt;0,100,0))</f>
        <v>0</v>
      </c>
      <c r="E139" s="53">
        <v>0</v>
      </c>
      <c r="F139" s="53">
        <v>0</v>
      </c>
      <c r="G139" s="73">
        <f>IFERROR(((E139/F139)-1)*100,IF(E139+F139&lt;&gt;0,100,0))</f>
        <v>0</v>
      </c>
    </row>
    <row r="140" spans="1:7" s="15" customFormat="1" ht="12" x14ac:dyDescent="0.2">
      <c r="A140" s="69" t="s">
        <v>34</v>
      </c>
      <c r="B140" s="70">
        <f>SUM(B137:B139)</f>
        <v>2786</v>
      </c>
      <c r="C140" s="70">
        <f>SUM(C137:C139)</f>
        <v>11692</v>
      </c>
      <c r="D140" s="73">
        <f>IFERROR(((B140/C140)-1)*100,IF(B140+C140&lt;&gt;0,100,0))</f>
        <v>-76.171741361614778</v>
      </c>
      <c r="E140" s="70">
        <f>SUM(E137:E139)</f>
        <v>0</v>
      </c>
      <c r="F140" s="70">
        <f>SUM(F137:F139)</f>
        <v>9287</v>
      </c>
      <c r="G140" s="73">
        <f>IFERROR(((E140/F140)-1)*100,IF(E140+F140&lt;&gt;0,100,0))</f>
        <v>-100</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0</v>
      </c>
      <c r="F143" s="53">
        <v>0</v>
      </c>
      <c r="G143" s="73">
        <f>IFERROR(((E143/F143)-1)*100,)</f>
        <v>0</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0</v>
      </c>
      <c r="F145" s="70">
        <f>SUM(F143:F144)</f>
        <v>0</v>
      </c>
      <c r="G145" s="73">
        <f>IFERROR(((E145/F145)-1)*100,)</f>
        <v>0</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283915.59142999997</v>
      </c>
      <c r="C149" s="53">
        <v>1384952.40246</v>
      </c>
      <c r="D149" s="73">
        <f>IFERROR(((B149/C149)-1)*100,IF(B149+C149&lt;&gt;0,100,0))</f>
        <v>-79.499974805942841</v>
      </c>
      <c r="E149" s="53">
        <v>0</v>
      </c>
      <c r="F149" s="53">
        <v>1150514.4237200001</v>
      </c>
      <c r="G149" s="73">
        <f>IFERROR(((E149/F149)-1)*100,IF(E149+F149&lt;&gt;0,100,0))</f>
        <v>-100</v>
      </c>
    </row>
    <row r="150" spans="1:7" x14ac:dyDescent="0.2">
      <c r="A150" s="66" t="s">
        <v>74</v>
      </c>
      <c r="B150" s="54">
        <v>0</v>
      </c>
      <c r="C150" s="53">
        <v>0</v>
      </c>
      <c r="D150" s="73">
        <f>IFERROR(((B150/C150)-1)*100,IF(B150+C150&lt;&gt;0,100,0))</f>
        <v>0</v>
      </c>
      <c r="E150" s="53">
        <v>0</v>
      </c>
      <c r="F150" s="53">
        <v>0</v>
      </c>
      <c r="G150" s="73">
        <f>IFERROR(((E150/F150)-1)*100,IF(E150+F150&lt;&gt;0,100,0))</f>
        <v>0</v>
      </c>
    </row>
    <row r="151" spans="1:7" s="15" customFormat="1" ht="12" x14ac:dyDescent="0.2">
      <c r="A151" s="69" t="s">
        <v>34</v>
      </c>
      <c r="B151" s="70">
        <f>SUM(B148:B150)</f>
        <v>283915.59142999997</v>
      </c>
      <c r="C151" s="70">
        <f>SUM(C148:C150)</f>
        <v>1384952.40246</v>
      </c>
      <c r="D151" s="73">
        <f>IFERROR(((B151/C151)-1)*100,IF(B151+C151&lt;&gt;0,100,0))</f>
        <v>-79.499974805942841</v>
      </c>
      <c r="E151" s="70">
        <f>SUM(E148:E150)</f>
        <v>0</v>
      </c>
      <c r="F151" s="70">
        <f>SUM(F148:F150)</f>
        <v>1150514.4237200001</v>
      </c>
      <c r="G151" s="73">
        <f>IFERROR(((E151/F151)-1)*100,IF(E151+F151&lt;&gt;0,100,0))</f>
        <v>-100</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0</v>
      </c>
      <c r="F154" s="53">
        <v>0</v>
      </c>
      <c r="G154" s="73">
        <f>IFERROR(((E154/F154)-1)*100,IF(E154+F154&lt;&gt;0,100,0))</f>
        <v>0</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0</v>
      </c>
      <c r="F156" s="70">
        <f>SUM(F154:F155)</f>
        <v>0</v>
      </c>
      <c r="G156" s="73">
        <f>IFERROR(((E156/F156)-1)*100,IF(E156+F156&lt;&gt;0,100,0))</f>
        <v>0</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1505595</v>
      </c>
      <c r="C160" s="53">
        <v>1422702</v>
      </c>
      <c r="D160" s="73">
        <f>IFERROR(((B160/C160)-1)*100,IF(B160+C160&lt;&gt;0,100,0))</f>
        <v>5.8264485464981419</v>
      </c>
      <c r="E160" s="65"/>
      <c r="F160" s="65"/>
      <c r="G160" s="52"/>
    </row>
    <row r="161" spans="1:7" s="15" customFormat="1" ht="12" x14ac:dyDescent="0.2">
      <c r="A161" s="66" t="s">
        <v>74</v>
      </c>
      <c r="B161" s="54">
        <v>977</v>
      </c>
      <c r="C161" s="53">
        <v>1612</v>
      </c>
      <c r="D161" s="73">
        <f>IFERROR(((B161/C161)-1)*100,IF(B161+C161&lt;&gt;0,100,0))</f>
        <v>-39.392059553349881</v>
      </c>
      <c r="E161" s="65"/>
      <c r="F161" s="65"/>
      <c r="G161" s="52"/>
    </row>
    <row r="162" spans="1:7" s="25" customFormat="1" ht="12" x14ac:dyDescent="0.2">
      <c r="A162" s="69" t="s">
        <v>34</v>
      </c>
      <c r="B162" s="70">
        <f>SUM(B159:B161)</f>
        <v>1506572</v>
      </c>
      <c r="C162" s="70">
        <f>SUM(C159:C161)</f>
        <v>1424314</v>
      </c>
      <c r="D162" s="73">
        <f>IFERROR(((B162/C162)-1)*100,IF(B162+C162&lt;&gt;0,100,0))</f>
        <v>5.7752714640170622</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172844</v>
      </c>
      <c r="D165" s="73">
        <f>IFERROR(((B165/C165)-1)*100,IF(B165+C165&lt;&gt;0,100,0))</f>
        <v>57.463955937145641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172844</v>
      </c>
      <c r="D167" s="73">
        <f>IFERROR(((B167/C167)-1)*100,IF(B167+C167&lt;&gt;0,100,0))</f>
        <v>57.463955937145641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7638</v>
      </c>
      <c r="C175" s="88">
        <v>16414</v>
      </c>
      <c r="D175" s="73">
        <f>IFERROR(((B175/C175)-1)*100,IF(B175+C175&lt;&gt;0,100,0))</f>
        <v>-53.466552942609965</v>
      </c>
      <c r="E175" s="88">
        <v>2294</v>
      </c>
      <c r="F175" s="88">
        <v>9310</v>
      </c>
      <c r="G175" s="73">
        <f>IFERROR(((E175/F175)-1)*100,IF(E175+F175&lt;&gt;0,100,0))</f>
        <v>-75.359828141783026</v>
      </c>
    </row>
    <row r="176" spans="1:7" x14ac:dyDescent="0.2">
      <c r="A176" s="66" t="s">
        <v>32</v>
      </c>
      <c r="B176" s="87">
        <v>36372</v>
      </c>
      <c r="C176" s="88">
        <v>48092</v>
      </c>
      <c r="D176" s="73">
        <f t="shared" ref="D176:D178" si="5">IFERROR(((B176/C176)-1)*100,IF(B176+C176&lt;&gt;0,100,0))</f>
        <v>-24.369957581302504</v>
      </c>
      <c r="E176" s="88">
        <v>8392</v>
      </c>
      <c r="F176" s="88">
        <v>24734</v>
      </c>
      <c r="G176" s="73">
        <f>IFERROR(((E176/F176)-1)*100,IF(E176+F176&lt;&gt;0,100,0))</f>
        <v>-66.070995390959823</v>
      </c>
    </row>
    <row r="177" spans="1:7" x14ac:dyDescent="0.2">
      <c r="A177" s="66" t="s">
        <v>91</v>
      </c>
      <c r="B177" s="87">
        <v>13795284.04666</v>
      </c>
      <c r="C177" s="88">
        <v>22762327.694820002</v>
      </c>
      <c r="D177" s="73">
        <f t="shared" si="5"/>
        <v>-39.394229660442946</v>
      </c>
      <c r="E177" s="88">
        <v>3219235.19209</v>
      </c>
      <c r="F177" s="88">
        <v>11688822.499</v>
      </c>
      <c r="G177" s="73">
        <f>IFERROR(((E177/F177)-1)*100,IF(E177+F177&lt;&gt;0,100,0))</f>
        <v>-72.458858089722796</v>
      </c>
    </row>
    <row r="178" spans="1:7" x14ac:dyDescent="0.2">
      <c r="A178" s="66" t="s">
        <v>92</v>
      </c>
      <c r="B178" s="87">
        <v>234534</v>
      </c>
      <c r="C178" s="88">
        <v>207122</v>
      </c>
      <c r="D178" s="73">
        <f t="shared" si="5"/>
        <v>13.234711908923247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196</v>
      </c>
      <c r="C181" s="88">
        <v>412</v>
      </c>
      <c r="D181" s="73">
        <f t="shared" ref="D181:D184" si="6">IFERROR(((B181/C181)-1)*100,IF(B181+C181&lt;&gt;0,100,0))</f>
        <v>-52.427184466019419</v>
      </c>
      <c r="E181" s="88">
        <v>56</v>
      </c>
      <c r="F181" s="88">
        <v>170</v>
      </c>
      <c r="G181" s="73">
        <f t="shared" ref="G181" si="7">IFERROR(((E181/F181)-1)*100,IF(E181+F181&lt;&gt;0,100,0))</f>
        <v>-67.058823529411768</v>
      </c>
    </row>
    <row r="182" spans="1:7" x14ac:dyDescent="0.2">
      <c r="A182" s="66" t="s">
        <v>32</v>
      </c>
      <c r="B182" s="87">
        <v>2338</v>
      </c>
      <c r="C182" s="88">
        <v>3916</v>
      </c>
      <c r="D182" s="73">
        <f t="shared" si="6"/>
        <v>-40.296220633299285</v>
      </c>
      <c r="E182" s="88">
        <v>656</v>
      </c>
      <c r="F182" s="88">
        <v>1640</v>
      </c>
      <c r="G182" s="73">
        <f t="shared" ref="G182" si="8">IFERROR(((E182/F182)-1)*100,IF(E182+F182&lt;&gt;0,100,0))</f>
        <v>-60</v>
      </c>
    </row>
    <row r="183" spans="1:7" x14ac:dyDescent="0.2">
      <c r="A183" s="66" t="s">
        <v>91</v>
      </c>
      <c r="B183" s="87">
        <v>32638.254720000001</v>
      </c>
      <c r="C183" s="88">
        <v>91632.674639999997</v>
      </c>
      <c r="D183" s="73">
        <f t="shared" si="6"/>
        <v>-64.381423058721282</v>
      </c>
      <c r="E183" s="88">
        <v>10695.09172</v>
      </c>
      <c r="F183" s="88">
        <v>40890.881999999998</v>
      </c>
      <c r="G183" s="73">
        <f t="shared" ref="G183" si="9">IFERROR(((E183/F183)-1)*100,IF(E183+F183&lt;&gt;0,100,0))</f>
        <v>-73.844800608605127</v>
      </c>
    </row>
    <row r="184" spans="1:7" x14ac:dyDescent="0.2">
      <c r="A184" s="66" t="s">
        <v>92</v>
      </c>
      <c r="B184" s="87">
        <v>50936</v>
      </c>
      <c r="C184" s="88">
        <v>86938</v>
      </c>
      <c r="D184" s="73">
        <f t="shared" si="6"/>
        <v>-41.411120568681127</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2026-01-05T13:15:51Z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