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B2CEB0E1-E711-4B91-A40C-0718663A4CE4}" xr6:coauthVersionLast="47" xr6:coauthVersionMax="47" xr10:uidLastSave="{00000000-0000-0000-0000-000000000000}"/>
  <bookViews>
    <workbookView xWindow="2850" yWindow="2850"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<sst xmlns="http://schemas.openxmlformats.org/spreadsheetml/2006/main" count="265" uniqueCount="100">
  <si>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</si>
  <si>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</si>
  <si>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</si>
  <si>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</si>
  <si>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</si>
  <si>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</si>
  <si>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</si>
  <si>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</si>
  <si>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</si>
  <si>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</si>
  <si>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</si>
  <si>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</si>
  <si>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</si>
  <si>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</si>
  <si>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</si>
  <si>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</si>
  <si>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</si>
  <si>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</si>
  <si>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</si>
  <si>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</si>
  <si>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</si>
  <si>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</si>
  <si>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</si>
  <si>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</si>
  <si>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</si>
  <si>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</si>
  <si>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</si>
  <si>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</si>
  <si>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</si>
  <si>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</si>
  <si>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</si>
  <si>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</si>
  <si>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</si>
  <si>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</si>
  <si>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</si>
  <si>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</si>
  <si>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</si>
  <si>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</si>
  <si>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</si>
  <si>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</si>
  <si>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</si>
  <si>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</si>
  <si>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</si>
  <si>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</si>
  <si>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</si>
  <si>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</si>
  <si>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</si>
  <si>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</si>
  <si>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</si>
  <si>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</si>
  <si>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</si>
  <si>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</si>
  <si>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</si>
  <si>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</si>
  <si>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</si>
  <si>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</si>
  <si>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</si>
  <si>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</si>
  <si>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</si>
  <si>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</si>
  <si>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</si>
  <si>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</si>
  <si>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</si>
  <si>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</si>
  <si>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</si>
  <si>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</si>
  <si>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</si>
  <si>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</si>
  <si>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</si>
  <si>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</si>
  <si>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</si>
  <si>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</si>
  <si>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</si>
  <si>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</si>
  <si>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</si>
  <si>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</si>
  <si>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</si>
  <si>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</si>
  <si>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</si>
  <si>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</si>
  <si>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</si>
  <si>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</si>
  <si>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</si>
  <si>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</si>
  <si>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</si>
  <si>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</si>
  <si>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</si>
  <si>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</si>
  <si>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</si>
  <si>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</si>
  <si>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</si>
  <si>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</si>
  <si>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</si>
  <si>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</si>
  <si>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</si>
  <si>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</si>
  <si>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</si>
  <si>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9 January 2026</t>
  </si>
  <si>
    <t>09.01.2026</t>
  </si>
  <si>
    <t>10.01.2025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</si>
</sst>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1718463</v>
      </c>
      <c r="C11" s="54">
        <v>1416753</v>
      </c>
      <c r="D11" s="73">
        <f>IFERROR(((B11/C11)-1)*100,IF(B11+C11&lt;&gt;0,100,0))</f>
        <v>21.295878674687827</v>
      </c>
      <c r="E11" s="54">
        <v>1909316</v>
      </c>
      <c r="F11" s="54">
        <v>1858757</v>
      </c>
      <c r="G11" s="73">
        <f>IFERROR(((E11/F11)-1)*100,IF(E11+F11&lt;&gt;0,100,0))</f>
        <v>2.7200435559892933</v>
      </c>
    </row>
    <row r="12" spans="1:7" s="15" customFormat="1" ht="12" x14ac:dyDescent="0.2">
      <c r="A12" s="51" t="s">
        <v>9</v>
      </c>
      <c r="B12" s="54">
        <v>1582190.213</v>
      </c>
      <c r="C12" s="54">
        <v>1133295.513</v>
      </c>
      <c r="D12" s="73">
        <f>IFERROR(((B12/C12)-1)*100,IF(B12+C12&lt;&gt;0,100,0))</f>
        <v>39.609677692247239</v>
      </c>
      <c r="E12" s="54">
        <v>1740492.966</v>
      </c>
      <c r="F12" s="54">
        <v>1439260.835</v>
      </c>
      <c r="G12" s="73">
        <f>IFERROR(((E12/F12)-1)*100,IF(E12+F12&lt;&gt;0,100,0))</f>
        <v>20.929641359969331</v>
      </c>
    </row>
    <row r="13" spans="1:7" s="15" customFormat="1" ht="12" x14ac:dyDescent="0.2">
      <c r="A13" s="51" t="s">
        <v>10</v>
      </c>
      <c r="B13" s="54">
        <v>120312214.34706999</v>
      </c>
      <c r="C13" s="54">
        <v>93982406.088914394</v>
      </c>
      <c r="D13" s="73">
        <f>IFERROR(((B13/C13)-1)*100,IF(B13+C13&lt;&gt;0,100,0))</f>
        <v>28.01567799109721</v>
      </c>
      <c r="E13" s="54">
        <v>131757753.592792</v>
      </c>
      <c r="F13" s="54">
        <v>114653967.79406901</v>
      </c>
      <c r="G13" s="73">
        <f>IFERROR(((E13/F13)-1)*100,IF(E13+F13&lt;&gt;0,100,0))</f>
        <v>14.917744346574423</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494</v>
      </c>
      <c r="C16" s="54">
        <v>327</v>
      </c>
      <c r="D16" s="73">
        <f>IFERROR(((B16/C16)-1)*100,IF(B16+C16&lt;&gt;0,100,0))</f>
        <v>51.070336391437301</v>
      </c>
      <c r="E16" s="54">
        <v>524</v>
      </c>
      <c r="F16" s="54">
        <v>366</v>
      </c>
      <c r="G16" s="73">
        <f>IFERROR(((E16/F16)-1)*100,IF(E16+F16&lt;&gt;0,100,0))</f>
        <v>43.169398907103826</v>
      </c>
    </row>
    <row r="17" spans="1:7" s="15" customFormat="1" ht="12" x14ac:dyDescent="0.2">
      <c r="A17" s="51" t="s">
        <v>9</v>
      </c>
      <c r="B17" s="54">
        <v>412060.505</v>
      </c>
      <c r="C17" s="54">
        <v>87403.938999999998</v>
      </c>
      <c r="D17" s="73">
        <f>IFERROR(((B17/C17)-1)*100,IF(B17+C17&lt;&gt;0,100,0))</f>
        <v>371.44386135732395</v>
      </c>
      <c r="E17" s="54">
        <v>418211.84700000001</v>
      </c>
      <c r="F17" s="54">
        <v>96399.58</v>
      </c>
      <c r="G17" s="73">
        <f>IFERROR(((E17/F17)-1)*100,IF(E17+F17&lt;&gt;0,100,0))</f>
        <v>333.83160694268588</v>
      </c>
    </row>
    <row r="18" spans="1:7" s="15" customFormat="1" ht="12" x14ac:dyDescent="0.2">
      <c r="A18" s="51" t="s">
        <v>10</v>
      </c>
      <c r="B18" s="54">
        <v>15499602.644895401</v>
      </c>
      <c r="C18" s="54">
        <v>9020420.1409694701</v>
      </c>
      <c r="D18" s="73">
        <f>IFERROR(((B18/C18)-1)*100,IF(B18+C18&lt;&gt;0,100,0))</f>
        <v>71.827945956734339</v>
      </c>
      <c r="E18" s="54">
        <v>16088814.2052979</v>
      </c>
      <c r="F18" s="54">
        <v>9672422.1496741902</v>
      </c>
      <c r="G18" s="73">
        <f>IFERROR(((E18/F18)-1)*100,IF(E18+F18&lt;&gt;0,100,0))</f>
        <v>66.336972852656586</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25572515.894809999</v>
      </c>
      <c r="C24" s="53">
        <v>12060120.66836</v>
      </c>
      <c r="D24" s="52">
        <f>B24-C24</f>
        <v>13512395.226449998</v>
      </c>
      <c r="E24" s="54">
        <v>27303006.963649999</v>
      </c>
      <c r="F24" s="54">
        <v>14047102.279069999</v>
      </c>
      <c r="G24" s="52">
        <f>E24-F24</f>
        <v>13255904.68458</v>
      </c>
    </row>
    <row r="25" spans="1:7" s="15" customFormat="1" ht="12" x14ac:dyDescent="0.2">
      <c r="A25" s="55" t="s">
        <v>15</v>
      </c>
      <c r="B25" s="53">
        <v>21340130.664900001</v>
      </c>
      <c r="C25" s="53">
        <v>19456497.589880001</v>
      </c>
      <c r="D25" s="52">
        <f>B25-C25</f>
        <v>1883633.0750200003</v>
      </c>
      <c r="E25" s="54">
        <v>23878460.436760001</v>
      </c>
      <c r="F25" s="54">
        <v>22407601.485550001</v>
      </c>
      <c r="G25" s="52">
        <f>E25-F25</f>
        <v>1470858.9512099996</v>
      </c>
    </row>
    <row r="26" spans="1:7" s="25" customFormat="1" ht="12" x14ac:dyDescent="0.2">
      <c r="A26" s="56" t="s">
        <v>16</v>
      </c>
      <c r="B26" s="57">
        <f>B24-B25</f>
        <v>4232385.2299099974</v>
      </c>
      <c r="C26" s="57">
        <f>C24-C25</f>
        <v>-7396376.9215200003</v>
      </c>
      <c r="D26" s="57"/>
      <c r="E26" s="57">
        <f>E24-E25</f>
        <v>3424546.5268899985</v>
      </c>
      <c r="F26" s="57">
        <f>F24-F25</f>
        <v>-8360499.206480002</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118110.21672565999</v>
      </c>
      <c r="C33" s="104">
        <v>83466.581538979997</v>
      </c>
      <c r="D33" s="73">
        <f t="shared" ref="D33:D42" si="0">IFERROR(((B33/C33)-1)*100,IF(B33+C33&lt;&gt;0,100,0))</f>
        <v>41.505995031677401</v>
      </c>
      <c r="E33" s="51"/>
      <c r="F33" s="104">
        <v>119052.92</v>
      </c>
      <c r="G33" s="104">
        <v>115733.2</v>
      </c>
    </row>
    <row r="34" spans="1:7" s="15" customFormat="1" ht="12" x14ac:dyDescent="0.2">
      <c r="A34" s="51" t="s">
        <v>23</v>
      </c>
      <c r="B34" s="104">
        <v>116838.53253433001</v>
      </c>
      <c r="C34" s="104">
        <v>89740.256078249993</v>
      </c>
      <c r="D34" s="73">
        <f t="shared" si="0"/>
        <v>30.196344026978682</v>
      </c>
      <c r="E34" s="51"/>
      <c r="F34" s="104">
        <v>117285.63</v>
      </c>
      <c r="G34" s="104">
        <v>113852.96</v>
      </c>
    </row>
    <row r="35" spans="1:7" s="15" customFormat="1" ht="12" x14ac:dyDescent="0.2">
      <c r="A35" s="51" t="s">
        <v>24</v>
      </c>
      <c r="B35" s="104">
        <v>110227.89254055</v>
      </c>
      <c r="C35" s="104">
        <v>91425.875222500006</v>
      </c>
      <c r="D35" s="73">
        <f t="shared" si="0"/>
        <v>20.565312907633839</v>
      </c>
      <c r="E35" s="51"/>
      <c r="F35" s="104">
        <v>110325.05</v>
      </c>
      <c r="G35" s="104">
        <v>107489.73</v>
      </c>
    </row>
    <row r="36" spans="1:7" s="15" customFormat="1" ht="12" x14ac:dyDescent="0.2">
      <c r="A36" s="51" t="s">
        <v>25</v>
      </c>
      <c r="B36" s="104">
        <v>110081.0976545</v>
      </c>
      <c r="C36" s="104">
        <v>74869.916174119993</v>
      </c>
      <c r="D36" s="73">
        <f t="shared" si="0"/>
        <v>47.029812880371999</v>
      </c>
      <c r="E36" s="51"/>
      <c r="F36" s="104">
        <v>111256.03</v>
      </c>
      <c r="G36" s="104">
        <v>107920.4</v>
      </c>
    </row>
    <row r="37" spans="1:7" s="15" customFormat="1" ht="12" x14ac:dyDescent="0.2">
      <c r="A37" s="51" t="s">
        <v>79</v>
      </c>
      <c r="B37" s="104">
        <v>128708.14717898</v>
      </c>
      <c r="C37" s="104">
        <v>57854.405688070001</v>
      </c>
      <c r="D37" s="73">
        <f t="shared" si="0"/>
        <v>122.46905079783845</v>
      </c>
      <c r="E37" s="51"/>
      <c r="F37" s="104">
        <v>130809.31</v>
      </c>
      <c r="G37" s="104">
        <v>123919.05</v>
      </c>
    </row>
    <row r="38" spans="1:7" s="15" customFormat="1" ht="12" x14ac:dyDescent="0.2">
      <c r="A38" s="51" t="s">
        <v>26</v>
      </c>
      <c r="B38" s="104">
        <v>139439.37334014001</v>
      </c>
      <c r="C38" s="104">
        <v>113267.78753776</v>
      </c>
      <c r="D38" s="73">
        <f t="shared" si="0"/>
        <v>23.105938918119339</v>
      </c>
      <c r="E38" s="51"/>
      <c r="F38" s="104">
        <v>140370.47</v>
      </c>
      <c r="G38" s="104">
        <v>137907.43</v>
      </c>
    </row>
    <row r="39" spans="1:7" s="15" customFormat="1" ht="12" x14ac:dyDescent="0.2">
      <c r="A39" s="51" t="s">
        <v>27</v>
      </c>
      <c r="B39" s="104">
        <v>25210.720097469999</v>
      </c>
      <c r="C39" s="104">
        <v>20282.76562699</v>
      </c>
      <c r="D39" s="73">
        <f t="shared" si="0"/>
        <v>24.296264923174181</v>
      </c>
      <c r="E39" s="51"/>
      <c r="F39" s="104">
        <v>25426.41</v>
      </c>
      <c r="G39" s="104">
        <v>24609.3</v>
      </c>
    </row>
    <row r="40" spans="1:7" s="15" customFormat="1" ht="12" x14ac:dyDescent="0.2">
      <c r="A40" s="51" t="s">
        <v>28</v>
      </c>
      <c r="B40" s="104">
        <v>145579.47418081001</v>
      </c>
      <c r="C40" s="104">
        <v>115578.72762349001</v>
      </c>
      <c r="D40" s="73">
        <f t="shared" si="0"/>
        <v>25.956979432279816</v>
      </c>
      <c r="E40" s="51"/>
      <c r="F40" s="104">
        <v>146794.37</v>
      </c>
      <c r="G40" s="104">
        <v>143379.35</v>
      </c>
    </row>
    <row r="41" spans="1:7" s="15" customFormat="1" ht="12" x14ac:dyDescent="0.2">
      <c r="A41" s="51" t="s">
        <v>29</v>
      </c>
      <c r="B41" s="59"/>
      <c r="C41" s="59"/>
      <c r="D41" s="73">
        <f t="shared" si="0"/>
        <v>0</v>
      </c>
      <c r="E41" s="51"/>
      <c r="F41" s="59"/>
      <c r="G41" s="59"/>
    </row>
    <row r="42" spans="1:7" s="15" customFormat="1" ht="12" x14ac:dyDescent="0.2">
      <c r="A42" s="51" t="s">
        <v>78</v>
      </c>
      <c r="B42" s="104">
        <v>618.37009263000004</v>
      </c>
      <c r="C42" s="104">
        <v>538.84091225999998</v>
      </c>
      <c r="D42" s="73">
        <f t="shared" si="0"/>
        <v>14.759306236870495</v>
      </c>
      <c r="E42" s="51"/>
      <c r="F42" s="104">
        <v>620.35</v>
      </c>
      <c r="G42" s="104">
        <v>612.64</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24494.370515984701</v>
      </c>
      <c r="D48" s="59"/>
      <c r="E48" s="105">
        <v>19120.045494242098</v>
      </c>
      <c r="F48" s="59"/>
      <c r="G48" s="73">
        <f>IFERROR(((C48/E48)-1)*100,IF(C48+E48&lt;&gt;0,100,0))</f>
        <v>28.108327584058589</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3383</v>
      </c>
      <c r="D54" s="62"/>
      <c r="E54" s="106">
        <v>1511281</v>
      </c>
      <c r="F54" s="106">
        <v>217735577.1904</v>
      </c>
      <c r="G54" s="106">
        <v>12485276.88878</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4129</v>
      </c>
      <c r="C68" s="53">
        <v>3763</v>
      </c>
      <c r="D68" s="73">
        <f>IFERROR(((B68/C68)-1)*100,IF(B68+C68&lt;&gt;0,100,0))</f>
        <v>9.7262822216316778</v>
      </c>
      <c r="E68" s="53">
        <v>4386</v>
      </c>
      <c r="F68" s="53">
        <v>4843</v>
      </c>
      <c r="G68" s="73">
        <f>IFERROR(((E68/F68)-1)*100,IF(E68+F68&lt;&gt;0,100,0))</f>
        <v>-9.4362998141647729</v>
      </c>
    </row>
    <row r="69" spans="1:7" s="15" customFormat="1" ht="12" x14ac:dyDescent="0.2">
      <c r="A69" s="66" t="s">
        <v>54</v>
      </c>
      <c r="B69" s="54">
        <v>173593149.37</v>
      </c>
      <c r="C69" s="53">
        <v>157599980.16299999</v>
      </c>
      <c r="D69" s="73">
        <f>IFERROR(((B69/C69)-1)*100,IF(B69+C69&lt;&gt;0,100,0))</f>
        <v>10.147951281757051</v>
      </c>
      <c r="E69" s="53">
        <v>183802468.43700001</v>
      </c>
      <c r="F69" s="53">
        <v>178818897.62200001</v>
      </c>
      <c r="G69" s="73">
        <f>IFERROR(((E69/F69)-1)*100,IF(E69+F69&lt;&gt;0,100,0))</f>
        <v>2.7869374441255257</v>
      </c>
    </row>
    <row r="70" spans="1:7" s="15" customFormat="1" ht="12" x14ac:dyDescent="0.2">
      <c r="A70" s="66" t="s">
        <v>55</v>
      </c>
      <c r="B70" s="54">
        <v>186434049.09584001</v>
      </c>
      <c r="C70" s="53">
        <v>148735701.43931001</v>
      </c>
      <c r="D70" s="73">
        <f>IFERROR(((B70/C70)-1)*100,IF(B70+C70&lt;&gt;0,100,0))</f>
        <v>25.345863361469</v>
      </c>
      <c r="E70" s="53">
        <v>197003962.79840001</v>
      </c>
      <c r="F70" s="53">
        <v>169142155.20962</v>
      </c>
      <c r="G70" s="73">
        <f>IFERROR(((E70/F70)-1)*100,IF(E70+F70&lt;&gt;0,100,0))</f>
        <v>16.472420819192312</v>
      </c>
    </row>
    <row r="71" spans="1:7" s="15" customFormat="1" ht="12" x14ac:dyDescent="0.2">
      <c r="A71" s="66" t="s">
        <v>93</v>
      </c>
      <c r="B71" s="73">
        <f>IFERROR(B69/B68/1000,)</f>
        <v>42.042419319447809</v>
      </c>
      <c r="C71" s="73">
        <f>IFERROR(C69/C68/1000,)</f>
        <v>41.88147227292054</v>
      </c>
      <c r="D71" s="73">
        <f>IFERROR(((B71/C71)-1)*100,IF(B71+C71&lt;&gt;0,100,0))</f>
        <v>0.38429175908252233</v>
      </c>
      <c r="E71" s="73">
        <f>IFERROR(E69/E68/1000,)</f>
        <v>41.906627550615596</v>
      </c>
      <c r="F71" s="73">
        <f>IFERROR(F69/F68/1000,)</f>
        <v>36.923166967169109</v>
      </c>
      <c r="G71" s="73">
        <f>IFERROR(((E71/F71)-1)*100,IF(E71+F71&lt;&gt;0,100,0))</f>
        <v>13.496839498837199</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2515</v>
      </c>
      <c r="C74" s="53">
        <v>2373</v>
      </c>
      <c r="D74" s="73">
        <f>IFERROR(((B74/C74)-1)*100,IF(B74+C74&lt;&gt;0,100,0))</f>
        <v>5.9839865149599714</v>
      </c>
      <c r="E74" s="53">
        <v>2744</v>
      </c>
      <c r="F74" s="53">
        <v>2649</v>
      </c>
      <c r="G74" s="73">
        <f>IFERROR(((E74/F74)-1)*100,IF(E74+F74&lt;&gt;0,100,0))</f>
        <v>3.5862589656474153</v>
      </c>
    </row>
    <row r="75" spans="1:7" s="15" customFormat="1" ht="12" x14ac:dyDescent="0.2">
      <c r="A75" s="66" t="s">
        <v>54</v>
      </c>
      <c r="B75" s="54">
        <v>651400002.28499997</v>
      </c>
      <c r="C75" s="53">
        <v>667869993.27600002</v>
      </c>
      <c r="D75" s="73">
        <f>IFERROR(((B75/C75)-1)*100,IF(B75+C75&lt;&gt;0,100,0))</f>
        <v>-2.4660474578611202</v>
      </c>
      <c r="E75" s="53">
        <v>749835850.28499997</v>
      </c>
      <c r="F75" s="53">
        <v>796572223.28400004</v>
      </c>
      <c r="G75" s="73">
        <f>IFERROR(((E75/F75)-1)*100,IF(E75+F75&lt;&gt;0,100,0))</f>
        <v>-5.8671858788047704</v>
      </c>
    </row>
    <row r="76" spans="1:7" s="15" customFormat="1" ht="12" x14ac:dyDescent="0.2">
      <c r="A76" s="66" t="s">
        <v>55</v>
      </c>
      <c r="B76" s="54">
        <v>703497622.03937995</v>
      </c>
      <c r="C76" s="53">
        <v>644187137.43739998</v>
      </c>
      <c r="D76" s="73">
        <f>IFERROR(((B76/C76)-1)*100,IF(B76+C76&lt;&gt;0,100,0))</f>
        <v>9.2070271439941074</v>
      </c>
      <c r="E76" s="53">
        <v>809366506.05929995</v>
      </c>
      <c r="F76" s="53">
        <v>767467826.00908005</v>
      </c>
      <c r="G76" s="73">
        <f>IFERROR(((E76/F76)-1)*100,IF(E76+F76&lt;&gt;0,100,0))</f>
        <v>5.4593402655193746</v>
      </c>
    </row>
    <row r="77" spans="1:7" s="15" customFormat="1" ht="12" x14ac:dyDescent="0.2">
      <c r="A77" s="66" t="s">
        <v>93</v>
      </c>
      <c r="B77" s="73">
        <f>IFERROR(B75/B74/1000,)</f>
        <v>259.00596512326041</v>
      </c>
      <c r="C77" s="73">
        <f>IFERROR(C75/C74/1000,)</f>
        <v>281.44542489506955</v>
      </c>
      <c r="D77" s="73">
        <f>IFERROR(((B77/C77)-1)*100,IF(B77+C77&lt;&gt;0,100,0))</f>
        <v>-7.9729346391667839</v>
      </c>
      <c r="E77" s="73">
        <f>IFERROR(E75/E74/1000,)</f>
        <v>273.26379383564142</v>
      </c>
      <c r="F77" s="73">
        <f>IFERROR(F75/F74/1000,)</f>
        <v>300.70676605662516</v>
      </c>
      <c r="G77" s="73">
        <f>IFERROR(((E77/F77)-1)*100,IF(E77+F77&lt;&gt;0,100,0))</f>
        <v>-9.1261572131755901</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360</v>
      </c>
      <c r="C80" s="53">
        <v>311</v>
      </c>
      <c r="D80" s="73">
        <f>IFERROR(((B80/C80)-1)*100,IF(B80+C80&lt;&gt;0,100,0))</f>
        <v>15.7556270096463</v>
      </c>
      <c r="E80" s="53">
        <v>385</v>
      </c>
      <c r="F80" s="53">
        <v>383</v>
      </c>
      <c r="G80" s="73">
        <f>IFERROR(((E80/F80)-1)*100,IF(E80+F80&lt;&gt;0,100,0))</f>
        <v>0.52219321148825326</v>
      </c>
    </row>
    <row r="81" spans="1:7" s="15" customFormat="1" ht="12" x14ac:dyDescent="0.2">
      <c r="A81" s="66" t="s">
        <v>54</v>
      </c>
      <c r="B81" s="54">
        <v>16016018.622</v>
      </c>
      <c r="C81" s="53">
        <v>5330585.568</v>
      </c>
      <c r="D81" s="73">
        <f>IFERROR(((B81/C81)-1)*100,IF(B81+C81&lt;&gt;0,100,0))</f>
        <v>200.45514545616987</v>
      </c>
      <c r="E81" s="53">
        <v>18577354.024</v>
      </c>
      <c r="F81" s="53">
        <v>10060941.143999999</v>
      </c>
      <c r="G81" s="73">
        <f>IFERROR(((E81/F81)-1)*100,IF(E81+F81&lt;&gt;0,100,0))</f>
        <v>84.648272543358402</v>
      </c>
    </row>
    <row r="82" spans="1:7" s="15" customFormat="1" ht="12" x14ac:dyDescent="0.2">
      <c r="A82" s="66" t="s">
        <v>55</v>
      </c>
      <c r="B82" s="54">
        <v>11635114.592129501</v>
      </c>
      <c r="C82" s="53">
        <v>1629004.9690097701</v>
      </c>
      <c r="D82" s="73">
        <f>IFERROR(((B82/C82)-1)*100,IF(B82+C82&lt;&gt;0,100,0))</f>
        <v>614.24672198527333</v>
      </c>
      <c r="E82" s="53">
        <v>11645012.342969401</v>
      </c>
      <c r="F82" s="53">
        <v>2706210.1941297599</v>
      </c>
      <c r="G82" s="73">
        <f>IFERROR(((E82/F82)-1)*100,IF(E82+F82&lt;&gt;0,100,0))</f>
        <v>330.30701636663167</v>
      </c>
    </row>
    <row r="83" spans="1:7" x14ac:dyDescent="0.2">
      <c r="A83" s="66" t="s">
        <v>93</v>
      </c>
      <c r="B83" s="73">
        <f>IFERROR(B81/B80/1000,)</f>
        <v>44.488940616666667</v>
      </c>
      <c r="C83" s="73">
        <f>IFERROR(C81/C80/1000,)</f>
        <v>17.140146520900323</v>
      </c>
      <c r="D83" s="73">
        <f>IFERROR(((B83/C83)-1)*100,IF(B83+C83&lt;&gt;0,100,0))</f>
        <v>159.55986176908004</v>
      </c>
      <c r="E83" s="73">
        <f>IFERROR(E81/E80/1000,)</f>
        <v>48.252867594805195</v>
      </c>
      <c r="F83" s="73">
        <f>IFERROR(F81/F80/1000,)</f>
        <v>26.268775832898168</v>
      </c>
      <c r="G83" s="73">
        <f>IFERROR(((E83/F83)-1)*100,IF(E83+F83&lt;&gt;0,100,0))</f>
        <v>83.689060737938377</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7004</v>
      </c>
      <c r="C86" s="51">
        <f>C68+C74+C80</f>
        <v>6447</v>
      </c>
      <c r="D86" s="73">
        <f>IFERROR(((B86/C86)-1)*100,IF(B86+C86&lt;&gt;0,100,0))</f>
        <v>8.6396773693190543</v>
      </c>
      <c r="E86" s="51">
        <f>E68+E74+E80</f>
        <v>7515</v>
      </c>
      <c r="F86" s="51">
        <f>F68+F74+F80</f>
        <v>7875</v>
      </c>
      <c r="G86" s="73">
        <f>IFERROR(((E86/F86)-1)*100,IF(E86+F86&lt;&gt;0,100,0))</f>
        <v>-4.5714285714285712</v>
      </c>
    </row>
    <row r="87" spans="1:7" s="15" customFormat="1" ht="12" x14ac:dyDescent="0.2">
      <c r="A87" s="66" t="s">
        <v>54</v>
      </c>
      <c r="B87" s="51">
        <f t="shared" ref="B87:C87" si="1">B69+B75+B81</f>
        <v>841009170.27699995</v>
      </c>
      <c r="C87" s="51">
        <f t="shared" si="1"/>
        <v>830800559.00699997</v>
      </c>
      <c r="D87" s="73">
        <f>IFERROR(((B87/C87)-1)*100,IF(B87+C87&lt;&gt;0,100,0))</f>
        <v>1.2287679827998277</v>
      </c>
      <c r="E87" s="51">
        <f t="shared" ref="E87:F87" si="2">E69+E75+E81</f>
        <v>952215672.74600005</v>
      </c>
      <c r="F87" s="51">
        <f t="shared" si="2"/>
        <v>985452062.05000007</v>
      </c>
      <c r="G87" s="73">
        <f>IFERROR(((E87/F87)-1)*100,IF(E87+F87&lt;&gt;0,100,0))</f>
        <v>-3.3727048310051244</v>
      </c>
    </row>
    <row r="88" spans="1:7" s="15" customFormat="1" ht="12" x14ac:dyDescent="0.2">
      <c r="A88" s="66" t="s">
        <v>55</v>
      </c>
      <c r="B88" s="51">
        <f t="shared" ref="B88:C88" si="3">B70+B76+B82</f>
        <v>901566785.7273494</v>
      </c>
      <c r="C88" s="51">
        <f t="shared" si="3"/>
        <v>794551843.8457197</v>
      </c>
      <c r="D88" s="73">
        <f>IFERROR(((B88/C88)-1)*100,IF(B88+C88&lt;&gt;0,100,0))</f>
        <v>13.468591472101487</v>
      </c>
      <c r="E88" s="51">
        <f t="shared" ref="E88:F88" si="4">E70+E76+E82</f>
        <v>1018015481.2006694</v>
      </c>
      <c r="F88" s="51">
        <f t="shared" si="4"/>
        <v>939316191.41282976</v>
      </c>
      <c r="G88" s="73">
        <f>IFERROR(((E88/F88)-1)*100,IF(E88+F88&lt;&gt;0,100,0))</f>
        <v>8.3783597586524863</v>
      </c>
    </row>
    <row r="89" spans="1:7" x14ac:dyDescent="0.2">
      <c r="A89" s="66" t="s">
        <v>94</v>
      </c>
      <c r="B89" s="73">
        <f>IFERROR((B75/B87)*100,IF(B75+B87&lt;&gt;0,100,0))</f>
        <v>77.454565931837678</v>
      </c>
      <c r="C89" s="73">
        <f>IFERROR((C75/C87)*100,IF(C75+C87&lt;&gt;0,100,0))</f>
        <v>80.388726997759861</v>
      </c>
      <c r="D89" s="73">
        <f>IFERROR(((B89/C89)-1)*100,IF(B89+C89&lt;&gt;0,100,0))</f>
        <v>-3.6499658291689885</v>
      </c>
      <c r="E89" s="73">
        <f>IFERROR((E75/E87)*100,IF(E75+E87&lt;&gt;0,100,0))</f>
        <v>78.746430220227623</v>
      </c>
      <c r="F89" s="73">
        <f>IFERROR((F75/F87)*100,IF(F75+F87&lt;&gt;0,100,0))</f>
        <v>80.833178391947328</v>
      </c>
      <c r="G89" s="73">
        <f>IFERROR(((E89/F89)-1)*100,IF(E89+F89&lt;&gt;0,100,0))</f>
        <v>-2.5815490782774786</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117181370.014</v>
      </c>
      <c r="C97" s="107">
        <v>53496651.979000002</v>
      </c>
      <c r="D97" s="52">
        <f>B97-C97</f>
        <v>63684718.034999996</v>
      </c>
      <c r="E97" s="107">
        <v>121662695.414</v>
      </c>
      <c r="F97" s="107">
        <v>62724663.611000001</v>
      </c>
      <c r="G97" s="68">
        <f>E97-F97</f>
        <v>58938031.803000003</v>
      </c>
    </row>
    <row r="98" spans="1:7" s="15" customFormat="1" ht="13.5" x14ac:dyDescent="0.2">
      <c r="A98" s="66" t="s">
        <v>88</v>
      </c>
      <c r="B98" s="53">
        <v>93222551.496999994</v>
      </c>
      <c r="C98" s="107">
        <v>58205932.884000003</v>
      </c>
      <c r="D98" s="52">
        <f>B98-C98</f>
        <v>35016618.612999991</v>
      </c>
      <c r="E98" s="107">
        <v>98070955.724000007</v>
      </c>
      <c r="F98" s="107">
        <v>68978017.714000002</v>
      </c>
      <c r="G98" s="68">
        <f>E98-F98</f>
        <v>29092938.010000005</v>
      </c>
    </row>
    <row r="99" spans="1:7" s="15" customFormat="1" ht="12" x14ac:dyDescent="0.2">
      <c r="A99" s="69" t="s">
        <v>16</v>
      </c>
      <c r="B99" s="52">
        <f>B97-B98</f>
        <v>23958818.517000005</v>
      </c>
      <c r="C99" s="52">
        <f>C97-C98</f>
        <v>-4709280.9050000012</v>
      </c>
      <c r="D99" s="70"/>
      <c r="E99" s="52">
        <f>E97-E98</f>
        <v>23591739.689999998</v>
      </c>
      <c r="F99" s="70">
        <f>F97-F98</f>
        <v>-6253354.1030000001</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1361.69555136044</v>
      </c>
      <c r="C111" s="108">
        <v>1088.74303260228</v>
      </c>
      <c r="D111" s="73">
        <f>IFERROR(((B111/C111)-1)*100,IF(B111+C111&lt;&gt;0,100,0))</f>
        <v>25.070426224061105</v>
      </c>
      <c r="E111" s="72"/>
      <c r="F111" s="109">
        <v>1370.80072070644</v>
      </c>
      <c r="G111" s="109">
        <v>1358.4476360787501</v>
      </c>
    </row>
    <row r="112" spans="1:7" s="15" customFormat="1" ht="12" x14ac:dyDescent="0.2">
      <c r="A112" s="66" t="s">
        <v>50</v>
      </c>
      <c r="B112" s="109">
        <v>1336.54488328815</v>
      </c>
      <c r="C112" s="108">
        <v>1072.2574259529899</v>
      </c>
      <c r="D112" s="73">
        <f>IFERROR(((B112/C112)-1)*100,IF(B112+C112&lt;&gt;0,100,0))</f>
        <v>24.647761902909583</v>
      </c>
      <c r="E112" s="72"/>
      <c r="F112" s="109">
        <v>1345.3143318396201</v>
      </c>
      <c r="G112" s="109">
        <v>1333.34577606062</v>
      </c>
    </row>
    <row r="113" spans="1:7" s="15" customFormat="1" ht="12" x14ac:dyDescent="0.2">
      <c r="A113" s="66" t="s">
        <v>51</v>
      </c>
      <c r="B113" s="109">
        <v>1519.25250710809</v>
      </c>
      <c r="C113" s="108">
        <v>1179.8574691193701</v>
      </c>
      <c r="D113" s="73">
        <f>IFERROR(((B113/C113)-1)*100,IF(B113+C113&lt;&gt;0,100,0))</f>
        <v>28.765765939680811</v>
      </c>
      <c r="E113" s="72"/>
      <c r="F113" s="109">
        <v>1530.9805821882401</v>
      </c>
      <c r="G113" s="109">
        <v>1515.7325542078499</v>
      </c>
    </row>
    <row r="114" spans="1:7" s="25" customFormat="1" ht="12" x14ac:dyDescent="0.2">
      <c r="A114" s="69" t="s">
        <v>52</v>
      </c>
      <c r="B114" s="73"/>
      <c r="C114" s="72"/>
      <c r="D114" s="74"/>
      <c r="E114" s="72"/>
      <c r="F114" s="58"/>
      <c r="G114" s="58"/>
    </row>
    <row r="115" spans="1:7" s="15" customFormat="1" ht="12" x14ac:dyDescent="0.2">
      <c r="A115" s="66" t="s">
        <v>56</v>
      </c>
      <c r="B115" s="109">
        <v>858.34031328267304</v>
      </c>
      <c r="C115" s="108">
        <v>778.65900960965996</v>
      </c>
      <c r="D115" s="73">
        <f>IFERROR(((B115/C115)-1)*100,IF(B115+C115&lt;&gt;0,100,0))</f>
        <v>10.233144764221901</v>
      </c>
      <c r="E115" s="72"/>
      <c r="F115" s="109">
        <v>858.58473969458998</v>
      </c>
      <c r="G115" s="109">
        <v>857.092386545414</v>
      </c>
    </row>
    <row r="116" spans="1:7" s="15" customFormat="1" ht="12" x14ac:dyDescent="0.2">
      <c r="A116" s="66" t="s">
        <v>57</v>
      </c>
      <c r="B116" s="109">
        <v>1259.9668282525299</v>
      </c>
      <c r="C116" s="108">
        <v>1059.59702277573</v>
      </c>
      <c r="D116" s="73">
        <f>IFERROR(((B116/C116)-1)*100,IF(B116+C116&lt;&gt;0,100,0))</f>
        <v>18.910000799351945</v>
      </c>
      <c r="E116" s="72"/>
      <c r="F116" s="109">
        <v>1262.31931166248</v>
      </c>
      <c r="G116" s="109">
        <v>1257.9692755147</v>
      </c>
    </row>
    <row r="117" spans="1:7" s="15" customFormat="1" ht="12" x14ac:dyDescent="0.2">
      <c r="A117" s="66" t="s">
        <v>59</v>
      </c>
      <c r="B117" s="109">
        <v>1615.9062811496699</v>
      </c>
      <c r="C117" s="108">
        <v>1265.6552955168199</v>
      </c>
      <c r="D117" s="73">
        <f>IFERROR(((B117/C117)-1)*100,IF(B117+C117&lt;&gt;0,100,0))</f>
        <v>27.673489525426255</v>
      </c>
      <c r="E117" s="72"/>
      <c r="F117" s="109">
        <v>1628.06594568179</v>
      </c>
      <c r="G117" s="109">
        <v>1611.23006957289</v>
      </c>
    </row>
    <row r="118" spans="1:7" s="15" customFormat="1" ht="12" x14ac:dyDescent="0.2">
      <c r="A118" s="66" t="s">
        <v>58</v>
      </c>
      <c r="B118" s="109">
        <v>1555.4106696460201</v>
      </c>
      <c r="C118" s="108">
        <v>1174.4618305113399</v>
      </c>
      <c r="D118" s="73">
        <f>IFERROR(((B118/C118)-1)*100,IF(B118+C118&lt;&gt;0,100,0))</f>
        <v>32.436034040273732</v>
      </c>
      <c r="E118" s="72"/>
      <c r="F118" s="109">
        <v>1571.89837941766</v>
      </c>
      <c r="G118" s="109">
        <v>1551.10274076869</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128</v>
      </c>
      <c r="C127" s="53">
        <v>100</v>
      </c>
      <c r="D127" s="73">
        <f>IFERROR(((B127/C127)-1)*100,IF(B127+C127&lt;&gt;0,100,0))</f>
        <v>28.000000000000004</v>
      </c>
      <c r="E127" s="53">
        <v>128</v>
      </c>
      <c r="F127" s="53">
        <v>112</v>
      </c>
      <c r="G127" s="73">
        <f>IFERROR(((E127/F127)-1)*100,IF(E127+F127&lt;&gt;0,100,0))</f>
        <v>14.285714285714279</v>
      </c>
    </row>
    <row r="128" spans="1:7" s="15" customFormat="1" ht="12" x14ac:dyDescent="0.2">
      <c r="A128" s="66" t="s">
        <v>74</v>
      </c>
      <c r="B128" s="54">
        <v>3</v>
      </c>
      <c r="C128" s="53">
        <v>2</v>
      </c>
      <c r="D128" s="73">
        <f>IFERROR(((B128/C128)-1)*100,IF(B128+C128&lt;&gt;0,100,0))</f>
        <v>50</v>
      </c>
      <c r="E128" s="53">
        <v>3</v>
      </c>
      <c r="F128" s="53">
        <v>2</v>
      </c>
      <c r="G128" s="73">
        <f>IFERROR(((E128/F128)-1)*100,IF(E128+F128&lt;&gt;0,100,0))</f>
        <v>50</v>
      </c>
    </row>
    <row r="129" spans="1:7" s="25" customFormat="1" ht="12" x14ac:dyDescent="0.2">
      <c r="A129" s="69" t="s">
        <v>34</v>
      </c>
      <c r="B129" s="70">
        <f>SUM(B126:B128)</f>
        <v>131</v>
      </c>
      <c r="C129" s="70">
        <f>SUM(C126:C128)</f>
        <v>102</v>
      </c>
      <c r="D129" s="73">
        <f>IFERROR(((B129/C129)-1)*100,IF(B129+C129&lt;&gt;0,100,0))</f>
        <v>28.431372549019617</v>
      </c>
      <c r="E129" s="70">
        <f>SUM(E126:E128)</f>
        <v>131</v>
      </c>
      <c r="F129" s="70">
        <f>SUM(F126:F128)</f>
        <v>114</v>
      </c>
      <c r="G129" s="73">
        <f>IFERROR(((E129/F129)-1)*100,IF(E129+F129&lt;&gt;0,100,0))</f>
        <v>14.912280701754387</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0</v>
      </c>
      <c r="C132" s="53">
        <v>0</v>
      </c>
      <c r="D132" s="73">
        <f>IFERROR(((B132/C132)-1)*100,IF(B132+C132&lt;&gt;0,100,0))</f>
        <v>0</v>
      </c>
      <c r="E132" s="53">
        <v>0</v>
      </c>
      <c r="F132" s="53">
        <v>0</v>
      </c>
      <c r="G132" s="73">
        <f>IFERROR(((E132/F132)-1)*100,IF(E132+F132&lt;&gt;0,100,0))</f>
        <v>0</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0</v>
      </c>
      <c r="C134" s="70">
        <f>SUM(C132:C133)</f>
        <v>0</v>
      </c>
      <c r="D134" s="73">
        <f>IFERROR(((B134/C134)-1)*100,IF(B134+C134&lt;&gt;0,100,0))</f>
        <v>0</v>
      </c>
      <c r="E134" s="70">
        <f>SUM(E132:E133)</f>
        <v>0</v>
      </c>
      <c r="F134" s="70">
        <f>SUM(F132:F133)</f>
        <v>0</v>
      </c>
      <c r="G134" s="73">
        <f>IFERROR(((E134/F134)-1)*100,IF(E134+F134&lt;&gt;0,100,0))</f>
        <v>0</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802793</v>
      </c>
      <c r="C138" s="53">
        <v>589546</v>
      </c>
      <c r="D138" s="73">
        <f>IFERROR(((B138/C138)-1)*100,IF(B138+C138&lt;&gt;0,100,0))</f>
        <v>36.171392902335022</v>
      </c>
      <c r="E138" s="53">
        <v>802793</v>
      </c>
      <c r="F138" s="53">
        <v>598833</v>
      </c>
      <c r="G138" s="73">
        <f>IFERROR(((E138/F138)-1)*100,IF(E138+F138&lt;&gt;0,100,0))</f>
        <v>34.059579214906321</v>
      </c>
    </row>
    <row r="139" spans="1:7" s="15" customFormat="1" ht="12" x14ac:dyDescent="0.2">
      <c r="A139" s="66" t="s">
        <v>74</v>
      </c>
      <c r="B139" s="54">
        <v>11</v>
      </c>
      <c r="C139" s="53">
        <v>22</v>
      </c>
      <c r="D139" s="73">
        <f>IFERROR(((B139/C139)-1)*100,IF(B139+C139&lt;&gt;0,100,0))</f>
        <v>-50</v>
      </c>
      <c r="E139" s="53">
        <v>11</v>
      </c>
      <c r="F139" s="53">
        <v>22</v>
      </c>
      <c r="G139" s="73">
        <f>IFERROR(((E139/F139)-1)*100,IF(E139+F139&lt;&gt;0,100,0))</f>
        <v>-50</v>
      </c>
    </row>
    <row r="140" spans="1:7" s="15" customFormat="1" ht="12" x14ac:dyDescent="0.2">
      <c r="A140" s="69" t="s">
        <v>34</v>
      </c>
      <c r="B140" s="70">
        <f>SUM(B137:B139)</f>
        <v>802804</v>
      </c>
      <c r="C140" s="70">
        <f>SUM(C137:C139)</f>
        <v>589568</v>
      </c>
      <c r="D140" s="73">
        <f>IFERROR(((B140/C140)-1)*100,IF(B140+C140&lt;&gt;0,100,0))</f>
        <v>36.168177377333912</v>
      </c>
      <c r="E140" s="70">
        <f>SUM(E137:E139)</f>
        <v>802804</v>
      </c>
      <c r="F140" s="70">
        <f>SUM(F137:F139)</f>
        <v>598855</v>
      </c>
      <c r="G140" s="73">
        <f>IFERROR(((E140/F140)-1)*100,IF(E140+F140&lt;&gt;0,100,0))</f>
        <v>34.056491137253595</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0</v>
      </c>
      <c r="C143" s="53">
        <v>0</v>
      </c>
      <c r="D143" s="73">
        <f>IFERROR(((B143/C143)-1)*100,)</f>
        <v>0</v>
      </c>
      <c r="E143" s="53">
        <v>0</v>
      </c>
      <c r="F143" s="53">
        <v>0</v>
      </c>
      <c r="G143" s="73">
        <f>IFERROR(((E143/F143)-1)*100,)</f>
        <v>0</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0</v>
      </c>
      <c r="C145" s="70">
        <f>SUM(C143:C144)</f>
        <v>0</v>
      </c>
      <c r="D145" s="73">
        <f>IFERROR(((B145/C145)-1)*100,)</f>
        <v>0</v>
      </c>
      <c r="E145" s="70">
        <f>SUM(E143:E144)</f>
        <v>0</v>
      </c>
      <c r="F145" s="70">
        <f>SUM(F143:F144)</f>
        <v>0</v>
      </c>
      <c r="G145" s="73">
        <f>IFERROR(((E145/F145)-1)*100,)</f>
        <v>0</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82095644.821710005</v>
      </c>
      <c r="C149" s="53">
        <v>51591166.498609997</v>
      </c>
      <c r="D149" s="73">
        <f>IFERROR(((B149/C149)-1)*100,IF(B149+C149&lt;&gt;0,100,0))</f>
        <v>59.127328171426164</v>
      </c>
      <c r="E149" s="53">
        <v>82095644.821710005</v>
      </c>
      <c r="F149" s="53">
        <v>52741680.92233</v>
      </c>
      <c r="G149" s="73">
        <f>IFERROR(((E149/F149)-1)*100,IF(E149+F149&lt;&gt;0,100,0))</f>
        <v>55.656102319924351</v>
      </c>
    </row>
    <row r="150" spans="1:7" x14ac:dyDescent="0.2">
      <c r="A150" s="66" t="s">
        <v>74</v>
      </c>
      <c r="B150" s="54">
        <v>56870.38</v>
      </c>
      <c r="C150" s="53">
        <v>181422.6</v>
      </c>
      <c r="D150" s="73">
        <f>IFERROR(((B150/C150)-1)*100,IF(B150+C150&lt;&gt;0,100,0))</f>
        <v>-68.653089526883647</v>
      </c>
      <c r="E150" s="53">
        <v>56870.38</v>
      </c>
      <c r="F150" s="53">
        <v>181422.6</v>
      </c>
      <c r="G150" s="73">
        <f>IFERROR(((E150/F150)-1)*100,IF(E150+F150&lt;&gt;0,100,0))</f>
        <v>-68.653089526883647</v>
      </c>
    </row>
    <row r="151" spans="1:7" s="15" customFormat="1" ht="12" x14ac:dyDescent="0.2">
      <c r="A151" s="69" t="s">
        <v>34</v>
      </c>
      <c r="B151" s="70">
        <f>SUM(B148:B150)</f>
        <v>82152515.201710001</v>
      </c>
      <c r="C151" s="70">
        <f>SUM(C148:C150)</f>
        <v>51772589.098609999</v>
      </c>
      <c r="D151" s="73">
        <f>IFERROR(((B151/C151)-1)*100,IF(B151+C151&lt;&gt;0,100,0))</f>
        <v>58.679557333391408</v>
      </c>
      <c r="E151" s="70">
        <f>SUM(E148:E150)</f>
        <v>82152515.201710001</v>
      </c>
      <c r="F151" s="70">
        <f>SUM(F148:F150)</f>
        <v>52923103.522330001</v>
      </c>
      <c r="G151" s="73">
        <f>IFERROR(((E151/F151)-1)*100,IF(E151+F151&lt;&gt;0,100,0))</f>
        <v>55.229965240128351</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0</v>
      </c>
      <c r="C154" s="53">
        <v>0</v>
      </c>
      <c r="D154" s="73">
        <f>IFERROR(((B154/C154)-1)*100,IF(B154+C154&lt;&gt;0,100,0))</f>
        <v>0</v>
      </c>
      <c r="E154" s="53">
        <v>0</v>
      </c>
      <c r="F154" s="53">
        <v>0</v>
      </c>
      <c r="G154" s="73">
        <f>IFERROR(((E154/F154)-1)*100,IF(E154+F154&lt;&gt;0,100,0))</f>
        <v>0</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0</v>
      </c>
      <c r="C156" s="70">
        <f>SUM(C154:C155)</f>
        <v>0</v>
      </c>
      <c r="D156" s="73">
        <f>IFERROR(((B156/C156)-1)*100,IF(B156+C156&lt;&gt;0,100,0))</f>
        <v>0</v>
      </c>
      <c r="E156" s="70">
        <f>SUM(E154:E155)</f>
        <v>0</v>
      </c>
      <c r="F156" s="70">
        <f>SUM(F154:F155)</f>
        <v>0</v>
      </c>
      <c r="G156" s="73">
        <f>IFERROR(((E156/F156)-1)*100,IF(E156+F156&lt;&gt;0,100,0))</f>
        <v>0</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1522369</v>
      </c>
      <c r="C160" s="53">
        <v>1719485</v>
      </c>
      <c r="D160" s="73">
        <f>IFERROR(((B160/C160)-1)*100,IF(B160+C160&lt;&gt;0,100,0))</f>
        <v>-11.463664992715838</v>
      </c>
      <c r="E160" s="65"/>
      <c r="F160" s="65"/>
      <c r="G160" s="52"/>
    </row>
    <row r="161" spans="1:7" s="15" customFormat="1" ht="12" x14ac:dyDescent="0.2">
      <c r="A161" s="66" t="s">
        <v>74</v>
      </c>
      <c r="B161" s="54">
        <v>976</v>
      </c>
      <c r="C161" s="53">
        <v>1634</v>
      </c>
      <c r="D161" s="73">
        <f>IFERROR(((B161/C161)-1)*100,IF(B161+C161&lt;&gt;0,100,0))</f>
        <v>-40.269277845777232</v>
      </c>
      <c r="E161" s="65"/>
      <c r="F161" s="65"/>
      <c r="G161" s="52"/>
    </row>
    <row r="162" spans="1:7" s="25" customFormat="1" ht="12" x14ac:dyDescent="0.2">
      <c r="A162" s="69" t="s">
        <v>34</v>
      </c>
      <c r="B162" s="70">
        <f>SUM(B159:B161)</f>
        <v>1523345</v>
      </c>
      <c r="C162" s="70">
        <f>SUM(C159:C161)</f>
        <v>1721119</v>
      </c>
      <c r="D162" s="73">
        <f>IFERROR(((B162/C162)-1)*100,IF(B162+C162&lt;&gt;0,100,0))</f>
        <v>-11.491012533125256</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272167</v>
      </c>
      <c r="C165" s="53">
        <v>172844</v>
      </c>
      <c r="D165" s="73">
        <f>IFERROR(((B165/C165)-1)*100,IF(B165+C165&lt;&gt;0,100,0))</f>
        <v>57.463955937145641</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272167</v>
      </c>
      <c r="C167" s="70">
        <f>SUM(C165:C166)</f>
        <v>172844</v>
      </c>
      <c r="D167" s="73">
        <f>IFERROR(((B167/C167)-1)*100,IF(B167+C167&lt;&gt;0,100,0))</f>
        <v>57.463955937145641</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21362</v>
      </c>
      <c r="C175" s="88">
        <v>26428</v>
      </c>
      <c r="D175" s="73">
        <f>IFERROR(((B175/C175)-1)*100,IF(B175+C175&lt;&gt;0,100,0))</f>
        <v>-19.16906311487816</v>
      </c>
      <c r="E175" s="88">
        <v>23656</v>
      </c>
      <c r="F175" s="88">
        <v>35738</v>
      </c>
      <c r="G175" s="73">
        <f>IFERROR(((E175/F175)-1)*100,IF(E175+F175&lt;&gt;0,100,0))</f>
        <v>-33.807152051038116</v>
      </c>
    </row>
    <row r="176" spans="1:7" x14ac:dyDescent="0.2">
      <c r="A176" s="66" t="s">
        <v>32</v>
      </c>
      <c r="B176" s="87">
        <v>81970</v>
      </c>
      <c r="C176" s="88">
        <v>94400</v>
      </c>
      <c r="D176" s="73">
        <f t="shared" ref="D176:D178" si="5">IFERROR(((B176/C176)-1)*100,IF(B176+C176&lt;&gt;0,100,0))</f>
        <v>-13.167372881355933</v>
      </c>
      <c r="E176" s="88">
        <v>90362</v>
      </c>
      <c r="F176" s="88">
        <v>119134</v>
      </c>
      <c r="G176" s="73">
        <f>IFERROR(((E176/F176)-1)*100,IF(E176+F176&lt;&gt;0,100,0))</f>
        <v>-24.150956066278304</v>
      </c>
    </row>
    <row r="177" spans="1:7" x14ac:dyDescent="0.2">
      <c r="A177" s="66" t="s">
        <v>91</v>
      </c>
      <c r="B177" s="87">
        <v>30333747.274069998</v>
      </c>
      <c r="C177" s="88">
        <v>44938611.461854003</v>
      </c>
      <c r="D177" s="73">
        <f t="shared" si="5"/>
        <v>-32.499589356874758</v>
      </c>
      <c r="E177" s="88">
        <v>33552982.466159999</v>
      </c>
      <c r="F177" s="88">
        <v>56627433.960854001</v>
      </c>
      <c r="G177" s="73">
        <f>IFERROR(((E177/F177)-1)*100,IF(E177+F177&lt;&gt;0,100,0))</f>
        <v>-40.747831714651149</v>
      </c>
    </row>
    <row r="178" spans="1:7" x14ac:dyDescent="0.2">
      <c r="A178" s="66" t="s">
        <v>92</v>
      </c>
      <c r="B178" s="87">
        <v>238222</v>
      </c>
      <c r="C178" s="88">
        <v>198946</v>
      </c>
      <c r="D178" s="73">
        <f t="shared" si="5"/>
        <v>19.742040553718088</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728</v>
      </c>
      <c r="C181" s="88">
        <v>1316</v>
      </c>
      <c r="D181" s="73">
        <f t="shared" ref="D181:D184" si="6">IFERROR(((B181/C181)-1)*100,IF(B181+C181&lt;&gt;0,100,0))</f>
        <v>-44.680851063829785</v>
      </c>
      <c r="E181" s="88">
        <v>784</v>
      </c>
      <c r="F181" s="88">
        <v>1486</v>
      </c>
      <c r="G181" s="73">
        <f t="shared" ref="G181" si="7">IFERROR(((E181/F181)-1)*100,IF(E181+F181&lt;&gt;0,100,0))</f>
        <v>-47.240915208613728</v>
      </c>
    </row>
    <row r="182" spans="1:7" x14ac:dyDescent="0.2">
      <c r="A182" s="66" t="s">
        <v>32</v>
      </c>
      <c r="B182" s="87">
        <v>9908</v>
      </c>
      <c r="C182" s="88">
        <v>11022</v>
      </c>
      <c r="D182" s="73">
        <f t="shared" si="6"/>
        <v>-10.107058610052622</v>
      </c>
      <c r="E182" s="88">
        <v>10564</v>
      </c>
      <c r="F182" s="88">
        <v>12662</v>
      </c>
      <c r="G182" s="73">
        <f t="shared" ref="G182" si="8">IFERROR(((E182/F182)-1)*100,IF(E182+F182&lt;&gt;0,100,0))</f>
        <v>-16.569262359816772</v>
      </c>
    </row>
    <row r="183" spans="1:7" x14ac:dyDescent="0.2">
      <c r="A183" s="66" t="s">
        <v>91</v>
      </c>
      <c r="B183" s="87">
        <v>132466.65396</v>
      </c>
      <c r="C183" s="88">
        <v>223772.69099999999</v>
      </c>
      <c r="D183" s="73">
        <f t="shared" si="6"/>
        <v>-40.803029463501431</v>
      </c>
      <c r="E183" s="88">
        <v>143161.74567999999</v>
      </c>
      <c r="F183" s="88">
        <v>264663.57299999997</v>
      </c>
      <c r="G183" s="73">
        <f t="shared" ref="G183" si="9">IFERROR(((E183/F183)-1)*100,IF(E183+F183&lt;&gt;0,100,0))</f>
        <v>-45.90802804585428</v>
      </c>
    </row>
    <row r="184" spans="1:7" x14ac:dyDescent="0.2">
      <c r="A184" s="66" t="s">
        <v>92</v>
      </c>
      <c r="B184" s="87">
        <v>54468</v>
      </c>
      <c r="C184" s="88">
        <v>89720</v>
      </c>
      <c r="D184" s="73">
        <f t="shared" si="6"/>
        <v>-39.291127953633534</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2026-01-12T10:25:20Z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