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CFEBF67B-6BF2-418E-A6D0-DA7B68CB168B}"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<sst xmlns="http://schemas.openxmlformats.org/spreadsheetml/2006/main" count="265" uniqueCount="100">
  <si>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</si>
  <si>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</si>
  <si>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</si>
  <si>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</si>
  <si>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</si>
  <si>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</si>
  <si>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</si>
  <si>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</si>
  <si>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</si>
  <si>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</si>
  <si>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</si>
  <si>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</si>
  <si>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</si>
  <si>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</si>
  <si>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</si>
  <si>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</si>
  <si>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</si>
  <si>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</si>
  <si>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</si>
  <si>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</si>
  <si>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</si>
  <si>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</si>
  <si>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</si>
  <si>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</si>
  <si>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</si>
  <si>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</si>
  <si>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</si>
  <si>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</si>
  <si>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</si>
  <si>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</si>
  <si>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</si>
  <si>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</si>
  <si>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</si>
  <si>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</si>
  <si>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</si>
  <si>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</si>
  <si>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</si>
  <si>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</si>
  <si>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</si>
  <si>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</si>
  <si>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</si>
  <si>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</si>
  <si>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</si>
  <si>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</si>
  <si>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</si>
  <si>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</si>
  <si>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</si>
  <si>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</si>
  <si>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</si>
  <si>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</si>
  <si>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</si>
  <si>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</si>
  <si>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</si>
  <si>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</si>
  <si>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</si>
  <si>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</si>
  <si>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</si>
  <si>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</si>
  <si>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</si>
  <si>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</si>
  <si>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</si>
  <si>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</si>
  <si>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</si>
  <si>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</si>
  <si>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</si>
  <si>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</si>
  <si>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</si>
  <si>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</si>
  <si>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</si>
  <si>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</si>
  <si>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</si>
  <si>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</si>
  <si>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</si>
  <si>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</si>
  <si>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</si>
  <si>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</si>
  <si>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</si>
  <si>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</si>
  <si>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</si>
  <si>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</si>
  <si>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</si>
  <si>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</si>
  <si>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</si>
  <si>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</si>
  <si>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</si>
  <si>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</si>
  <si>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</si>
  <si>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</si>
  <si>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</si>
  <si>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</si>
  <si>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</si>
  <si>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</si>
  <si>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</si>
  <si>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</si>
  <si>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</si>
  <si>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</si>
  <si>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</si>
  <si>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16 January 2026</t>
  </si>
  <si>
    <t>16.01.2026</t>
  </si>
  <si>
    <t>17.01.2025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</si>
</sst>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2005226</v>
      </c>
      <c r="C11" s="54">
        <v>1683741</v>
      </c>
      <c r="D11" s="73">
        <f>IFERROR(((B11/C11)-1)*100,IF(B11+C11&lt;&gt;0,100,0))</f>
        <v>19.093494783342567</v>
      </c>
      <c r="E11" s="54">
        <v>3914542</v>
      </c>
      <c r="F11" s="54">
        <v>3542498</v>
      </c>
      <c r="G11" s="73">
        <f>IFERROR(((E11/F11)-1)*100,IF(E11+F11&lt;&gt;0,100,0))</f>
        <v>10.502306564463826</v>
      </c>
    </row>
    <row r="12" spans="1:7" s="15" customFormat="1" ht="12" x14ac:dyDescent="0.2">
      <c r="A12" s="51" t="s">
        <v>9</v>
      </c>
      <c r="B12" s="54">
        <v>1537286.9539999999</v>
      </c>
      <c r="C12" s="54">
        <v>1339122.514</v>
      </c>
      <c r="D12" s="73">
        <f>IFERROR(((B12/C12)-1)*100,IF(B12+C12&lt;&gt;0,100,0))</f>
        <v>14.798081424833697</v>
      </c>
      <c r="E12" s="54">
        <v>3277779.92</v>
      </c>
      <c r="F12" s="54">
        <v>2778383.3489999999</v>
      </c>
      <c r="G12" s="73">
        <f>IFERROR(((E12/F12)-1)*100,IF(E12+F12&lt;&gt;0,100,0))</f>
        <v>17.974358044570906</v>
      </c>
    </row>
    <row r="13" spans="1:7" s="15" customFormat="1" ht="12" x14ac:dyDescent="0.2">
      <c r="A13" s="51" t="s">
        <v>10</v>
      </c>
      <c r="B13" s="54">
        <v>151530374.91808501</v>
      </c>
      <c r="C13" s="54">
        <v>107677954.597059</v>
      </c>
      <c r="D13" s="73">
        <f>IFERROR(((B13/C13)-1)*100,IF(B13+C13&lt;&gt;0,100,0))</f>
        <v>40.725532431523128</v>
      </c>
      <c r="E13" s="54">
        <v>283288128.51087803</v>
      </c>
      <c r="F13" s="54">
        <v>222331922.391128</v>
      </c>
      <c r="G13" s="73">
        <f>IFERROR(((E13/F13)-1)*100,IF(E13+F13&lt;&gt;0,100,0))</f>
        <v>27.416758450239719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471</v>
      </c>
      <c r="C16" s="54">
        <v>463</v>
      </c>
      <c r="D16" s="73">
        <f>IFERROR(((B16/C16)-1)*100,IF(B16+C16&lt;&gt;0,100,0))</f>
        <v>1.7278617710583255</v>
      </c>
      <c r="E16" s="54">
        <v>995</v>
      </c>
      <c r="F16" s="54">
        <v>829</v>
      </c>
      <c r="G16" s="73">
        <f>IFERROR(((E16/F16)-1)*100,IF(E16+F16&lt;&gt;0,100,0))</f>
        <v>20.024125452352237</v>
      </c>
    </row>
    <row r="17" spans="1:7" s="15" customFormat="1" ht="12" x14ac:dyDescent="0.2">
      <c r="A17" s="51" t="s">
        <v>9</v>
      </c>
      <c r="B17" s="54">
        <v>150495.19500000001</v>
      </c>
      <c r="C17" s="54">
        <v>116381.785</v>
      </c>
      <c r="D17" s="73">
        <f>IFERROR(((B17/C17)-1)*100,IF(B17+C17&lt;&gt;0,100,0))</f>
        <v>29.311640133376549</v>
      </c>
      <c r="E17" s="54">
        <v>568707.04200000002</v>
      </c>
      <c r="F17" s="54">
        <v>212781.36499999999</v>
      </c>
      <c r="G17" s="73">
        <f>IFERROR(((E17/F17)-1)*100,IF(E17+F17&lt;&gt;0,100,0))</f>
        <v>167.27295503532466</v>
      </c>
    </row>
    <row r="18" spans="1:7" s="15" customFormat="1" ht="12" x14ac:dyDescent="0.2">
      <c r="A18" s="51" t="s">
        <v>10</v>
      </c>
      <c r="B18" s="54">
        <v>16885647.247470502</v>
      </c>
      <c r="C18" s="54">
        <v>12661756.4960443</v>
      </c>
      <c r="D18" s="73">
        <f>IFERROR(((B18/C18)-1)*100,IF(B18+C18&lt;&gt;0,100,0))</f>
        <v>33.359437553121474</v>
      </c>
      <c r="E18" s="54">
        <v>32974461.4527684</v>
      </c>
      <c r="F18" s="54">
        <v>22334178.6457185</v>
      </c>
      <c r="G18" s="73">
        <f>IFERROR(((E18/F18)-1)*100,IF(E18+F18&lt;&gt;0,100,0))</f>
        <v>47.641254132663889</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31307078.914390001</v>
      </c>
      <c r="C24" s="53">
        <v>11249762.59388</v>
      </c>
      <c r="D24" s="52">
        <f>B24-C24</f>
        <v>20057316.32051</v>
      </c>
      <c r="E24" s="54">
        <v>58589499.231880002</v>
      </c>
      <c r="F24" s="54">
        <v>25296864.872949999</v>
      </c>
      <c r="G24" s="52">
        <f>E24-F24</f>
        <v>33292634.358930003</v>
      </c>
    </row>
    <row r="25" spans="1:7" s="15" customFormat="1" ht="12" x14ac:dyDescent="0.2">
      <c r="A25" s="55" t="s">
        <v>15</v>
      </c>
      <c r="B25" s="53">
        <v>21750471.162190001</v>
      </c>
      <c r="C25" s="53">
        <v>18748991.875149999</v>
      </c>
      <c r="D25" s="52">
        <f>B25-C25</f>
        <v>3001479.2870400026</v>
      </c>
      <c r="E25" s="54">
        <v>45458986.93705</v>
      </c>
      <c r="F25" s="54">
        <v>41156593.360699996</v>
      </c>
      <c r="G25" s="52">
        <f>E25-F25</f>
        <v>4302393.5763500035</v>
      </c>
    </row>
    <row r="26" spans="1:7" s="25" customFormat="1" ht="12" x14ac:dyDescent="0.2">
      <c r="A26" s="56" t="s">
        <v>16</v>
      </c>
      <c r="B26" s="57">
        <f>B24-B25</f>
        <v>9556607.7522</v>
      </c>
      <c r="C26" s="57">
        <f>C24-C25</f>
        <v>-7499229.2812699992</v>
      </c>
      <c r="D26" s="57"/>
      <c r="E26" s="57">
        <f>E24-E25</f>
        <v>13130512.294830002</v>
      </c>
      <c r="F26" s="57">
        <f>F24-F25</f>
        <v>-15859728.487749998</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120169.73672832</v>
      </c>
      <c r="C33" s="104">
        <v>84700.437284950007</v>
      </c>
      <c r="D33" s="73">
        <f t="shared" ref="D33:D42" si="0">IFERROR(((B33/C33)-1)*100,IF(B33+C33&lt;&gt;0,100,0))</f>
        <v>41.876170395725154</v>
      </c>
      <c r="E33" s="51"/>
      <c r="F33" s="104">
        <v>121629.82</v>
      </c>
      <c r="G33" s="104">
        <v>118110.22</v>
      </c>
    </row>
    <row r="34" spans="1:7" s="15" customFormat="1" ht="12" x14ac:dyDescent="0.2">
      <c r="A34" s="51" t="s">
        <v>23</v>
      </c>
      <c r="B34" s="104">
        <v>118100.45927801001</v>
      </c>
      <c r="C34" s="104">
        <v>90151.370027609999</v>
      </c>
      <c r="D34" s="73">
        <f t="shared" si="0"/>
        <v>31.002401008260037</v>
      </c>
      <c r="E34" s="51"/>
      <c r="F34" s="104">
        <v>121172.55</v>
      </c>
      <c r="G34" s="104">
        <v>116838.53</v>
      </c>
    </row>
    <row r="35" spans="1:7" s="15" customFormat="1" ht="12" x14ac:dyDescent="0.2">
      <c r="A35" s="51" t="s">
        <v>24</v>
      </c>
      <c r="B35" s="104">
        <v>110497.93406453999</v>
      </c>
      <c r="C35" s="104">
        <v>90618.67141938</v>
      </c>
      <c r="D35" s="73">
        <f t="shared" si="0"/>
        <v>21.937270028115364</v>
      </c>
      <c r="E35" s="51"/>
      <c r="F35" s="104">
        <v>110735.28</v>
      </c>
      <c r="G35" s="104">
        <v>109054.55</v>
      </c>
    </row>
    <row r="36" spans="1:7" s="15" customFormat="1" ht="12" x14ac:dyDescent="0.2">
      <c r="A36" s="51" t="s">
        <v>25</v>
      </c>
      <c r="B36" s="104">
        <v>112264.85322713001</v>
      </c>
      <c r="C36" s="104">
        <v>76232.043188559997</v>
      </c>
      <c r="D36" s="73">
        <f t="shared" si="0"/>
        <v>47.267275716909275</v>
      </c>
      <c r="E36" s="51"/>
      <c r="F36" s="104">
        <v>113904.06</v>
      </c>
      <c r="G36" s="104">
        <v>110073.35</v>
      </c>
    </row>
    <row r="37" spans="1:7" s="15" customFormat="1" ht="12" x14ac:dyDescent="0.2">
      <c r="A37" s="51" t="s">
        <v>79</v>
      </c>
      <c r="B37" s="104">
        <v>136868.65159254</v>
      </c>
      <c r="C37" s="104">
        <v>58564.581075280003</v>
      </c>
      <c r="D37" s="73">
        <f t="shared" si="0"/>
        <v>133.70550779934121</v>
      </c>
      <c r="E37" s="51"/>
      <c r="F37" s="104">
        <v>142712.25</v>
      </c>
      <c r="G37" s="104">
        <v>128708.15</v>
      </c>
    </row>
    <row r="38" spans="1:7" s="15" customFormat="1" ht="12" x14ac:dyDescent="0.2">
      <c r="A38" s="51" t="s">
        <v>26</v>
      </c>
      <c r="B38" s="104">
        <v>138602.17484617999</v>
      </c>
      <c r="C38" s="104">
        <v>115819.11161338</v>
      </c>
      <c r="D38" s="73">
        <f t="shared" si="0"/>
        <v>19.671246753172291</v>
      </c>
      <c r="E38" s="51"/>
      <c r="F38" s="104">
        <v>141917.85999999999</v>
      </c>
      <c r="G38" s="104">
        <v>138536.79</v>
      </c>
    </row>
    <row r="39" spans="1:7" s="15" customFormat="1" ht="12" x14ac:dyDescent="0.2">
      <c r="A39" s="51" t="s">
        <v>27</v>
      </c>
      <c r="B39" s="104">
        <v>25186.776284119998</v>
      </c>
      <c r="C39" s="104">
        <v>20506.805417060001</v>
      </c>
      <c r="D39" s="73">
        <f t="shared" si="0"/>
        <v>22.821550075111354</v>
      </c>
      <c r="E39" s="51"/>
      <c r="F39" s="104">
        <v>25362.87</v>
      </c>
      <c r="G39" s="104">
        <v>24491.52</v>
      </c>
    </row>
    <row r="40" spans="1:7" s="15" customFormat="1" ht="12" x14ac:dyDescent="0.2">
      <c r="A40" s="51" t="s">
        <v>28</v>
      </c>
      <c r="B40" s="104">
        <v>145104.05127192999</v>
      </c>
      <c r="C40" s="104">
        <v>117805.26202302999</v>
      </c>
      <c r="D40" s="73">
        <f t="shared" si="0"/>
        <v>23.172809754086622</v>
      </c>
      <c r="E40" s="51"/>
      <c r="F40" s="104">
        <v>146265.32999999999</v>
      </c>
      <c r="G40" s="104">
        <v>144203.48000000001</v>
      </c>
    </row>
    <row r="41" spans="1:7" s="15" customFormat="1" ht="12" x14ac:dyDescent="0.2">
      <c r="A41" s="51" t="s">
        <v>29</v>
      </c>
      <c r="B41" s="59"/>
      <c r="C41" s="59"/>
      <c r="D41" s="73">
        <f t="shared" si="0"/>
        <v>0</v>
      </c>
      <c r="E41" s="51"/>
      <c r="F41" s="59"/>
      <c r="G41" s="59"/>
    </row>
    <row r="42" spans="1:7" s="15" customFormat="1" ht="12" x14ac:dyDescent="0.2">
      <c r="A42" s="51" t="s">
        <v>78</v>
      </c>
      <c r="B42" s="104">
        <v>619.18315688999996</v>
      </c>
      <c r="C42" s="104">
        <v>542.30532311000002</v>
      </c>
      <c r="D42" s="73">
        <f t="shared" si="0"/>
        <v>14.176116387558713</v>
      </c>
      <c r="E42" s="51"/>
      <c r="F42" s="104">
        <v>629.47</v>
      </c>
      <c r="G42" s="104">
        <v>618.37</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24834.752122903999</v>
      </c>
      <c r="D48" s="59"/>
      <c r="E48" s="105">
        <v>19481.734756653099</v>
      </c>
      <c r="F48" s="59"/>
      <c r="G48" s="73">
        <f>IFERROR(((C48/E48)-1)*100,IF(C48+E48&lt;&gt;0,100,0))</f>
        <v>27.477108343356438</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3686</v>
      </c>
      <c r="D54" s="62"/>
      <c r="E54" s="106">
        <v>499873</v>
      </c>
      <c r="F54" s="106">
        <v>72265301.680000007</v>
      </c>
      <c r="G54" s="106">
        <v>12579404.37397</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5013</v>
      </c>
      <c r="C68" s="53">
        <v>5528</v>
      </c>
      <c r="D68" s="73">
        <f>IFERROR(((B68/C68)-1)*100,IF(B68+C68&lt;&gt;0,100,0))</f>
        <v>-9.3162083936324187</v>
      </c>
      <c r="E68" s="53">
        <v>9515</v>
      </c>
      <c r="F68" s="53">
        <v>10371</v>
      </c>
      <c r="G68" s="73">
        <f>IFERROR(((E68/F68)-1)*100,IF(E68+F68&lt;&gt;0,100,0))</f>
        <v>-8.2537845916497936</v>
      </c>
    </row>
    <row r="69" spans="1:7" s="15" customFormat="1" ht="12" x14ac:dyDescent="0.2">
      <c r="A69" s="66" t="s">
        <v>54</v>
      </c>
      <c r="B69" s="54">
        <v>255558896.708</v>
      </c>
      <c r="C69" s="53">
        <v>308988137.31999999</v>
      </c>
      <c r="D69" s="73">
        <f>IFERROR(((B69/C69)-1)*100,IF(B69+C69&lt;&gt;0,100,0))</f>
        <v>-17.29168021640475</v>
      </c>
      <c r="E69" s="53">
        <v>443465616.11799997</v>
      </c>
      <c r="F69" s="53">
        <v>487807034.94199997</v>
      </c>
      <c r="G69" s="73">
        <f>IFERROR(((E69/F69)-1)*100,IF(E69+F69&lt;&gt;0,100,0))</f>
        <v>-9.089950666511438</v>
      </c>
    </row>
    <row r="70" spans="1:7" s="15" customFormat="1" ht="12" x14ac:dyDescent="0.2">
      <c r="A70" s="66" t="s">
        <v>55</v>
      </c>
      <c r="B70" s="54">
        <v>267138481.58111</v>
      </c>
      <c r="C70" s="53">
        <v>282731076.84947002</v>
      </c>
      <c r="D70" s="73">
        <f>IFERROR(((B70/C70)-1)*100,IF(B70+C70&lt;&gt;0,100,0))</f>
        <v>-5.5149916458110955</v>
      </c>
      <c r="E70" s="53">
        <v>468718224.85183001</v>
      </c>
      <c r="F70" s="53">
        <v>451873232.05909002</v>
      </c>
      <c r="G70" s="73">
        <f>IFERROR(((E70/F70)-1)*100,IF(E70+F70&lt;&gt;0,100,0))</f>
        <v>3.7278138198142408</v>
      </c>
    </row>
    <row r="71" spans="1:7" s="15" customFormat="1" ht="12" x14ac:dyDescent="0.2">
      <c r="A71" s="66" t="s">
        <v>93</v>
      </c>
      <c r="B71" s="73">
        <f>IFERROR(B69/B68/1000,)</f>
        <v>50.979233334929191</v>
      </c>
      <c r="C71" s="73">
        <f>IFERROR(C69/C68/1000,)</f>
        <v>55.89510443560058</v>
      </c>
      <c r="D71" s="73">
        <f>IFERROR(((B71/C71)-1)*100,IF(B71+C71&lt;&gt;0,100,0))</f>
        <v>-8.7948151279244833</v>
      </c>
      <c r="E71" s="73">
        <f>IFERROR(E69/E68/1000,)</f>
        <v>46.607001168470831</v>
      </c>
      <c r="F71" s="73">
        <f>IFERROR(F69/F68/1000,)</f>
        <v>47.03567977456369</v>
      </c>
      <c r="G71" s="73">
        <f>IFERROR(((E71/F71)-1)*100,IF(E71+F71&lt;&gt;0,100,0))</f>
        <v>-0.91139026404521983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2862</v>
      </c>
      <c r="C74" s="53">
        <v>2851</v>
      </c>
      <c r="D74" s="73">
        <f>IFERROR(((B74/C74)-1)*100,IF(B74+C74&lt;&gt;0,100,0))</f>
        <v>0.38582953349701743</v>
      </c>
      <c r="E74" s="53">
        <v>5601</v>
      </c>
      <c r="F74" s="53">
        <v>5500</v>
      </c>
      <c r="G74" s="73">
        <f>IFERROR(((E74/F74)-1)*100,IF(E74+F74&lt;&gt;0,100,0))</f>
        <v>1.836363636363636</v>
      </c>
    </row>
    <row r="75" spans="1:7" s="15" customFormat="1" ht="12" x14ac:dyDescent="0.2">
      <c r="A75" s="66" t="s">
        <v>54</v>
      </c>
      <c r="B75" s="54">
        <v>755405993.05299997</v>
      </c>
      <c r="C75" s="53">
        <v>847963609.18499994</v>
      </c>
      <c r="D75" s="73">
        <f>IFERROR(((B75/C75)-1)*100,IF(B75+C75&lt;&gt;0,100,0))</f>
        <v>-10.91528163820138</v>
      </c>
      <c r="E75" s="53">
        <v>1502587243.3380001</v>
      </c>
      <c r="F75" s="53">
        <v>1644535832.4690001</v>
      </c>
      <c r="G75" s="73">
        <f>IFERROR(((E75/F75)-1)*100,IF(E75+F75&lt;&gt;0,100,0))</f>
        <v>-8.6315291116452979</v>
      </c>
    </row>
    <row r="76" spans="1:7" s="15" customFormat="1" ht="12" x14ac:dyDescent="0.2">
      <c r="A76" s="66" t="s">
        <v>55</v>
      </c>
      <c r="B76" s="54">
        <v>799811606.96367002</v>
      </c>
      <c r="C76" s="53">
        <v>803465081.22017002</v>
      </c>
      <c r="D76" s="73">
        <f>IFERROR(((B76/C76)-1)*100,IF(B76+C76&lt;&gt;0,100,0))</f>
        <v>-0.4547147526251849</v>
      </c>
      <c r="E76" s="53">
        <v>1605794058.9652801</v>
      </c>
      <c r="F76" s="53">
        <v>1570932907.22925</v>
      </c>
      <c r="G76" s="73">
        <f>IFERROR(((E76/F76)-1)*100,IF(E76+F76&lt;&gt;0,100,0))</f>
        <v>2.2191368947459988</v>
      </c>
    </row>
    <row r="77" spans="1:7" s="15" customFormat="1" ht="12" x14ac:dyDescent="0.2">
      <c r="A77" s="66" t="s">
        <v>93</v>
      </c>
      <c r="B77" s="73">
        <f>IFERROR(B75/B74/1000,)</f>
        <v>263.9433937990915</v>
      </c>
      <c r="C77" s="73">
        <f>IFERROR(C75/C74/1000,)</f>
        <v>297.42673068572429</v>
      </c>
      <c r="D77" s="73">
        <f>IFERROR(((B77/C77)-1)*100,IF(B77+C77&lt;&gt;0,100,0))</f>
        <v>-11.257675733931571</v>
      </c>
      <c r="E77" s="73">
        <f>IFERROR(E75/E74/1000,)</f>
        <v>268.27124501660421</v>
      </c>
      <c r="F77" s="73">
        <f>IFERROR(F75/F74/1000,)</f>
        <v>299.00651499436367</v>
      </c>
      <c r="G77" s="73">
        <f>IFERROR(((E77/F77)-1)*100,IF(E77+F77&lt;&gt;0,100,0))</f>
        <v>-10.279130532770775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179</v>
      </c>
      <c r="C80" s="53">
        <v>274</v>
      </c>
      <c r="D80" s="73">
        <f>IFERROR(((B80/C80)-1)*100,IF(B80+C80&lt;&gt;0,100,0))</f>
        <v>-34.671532846715323</v>
      </c>
      <c r="E80" s="53">
        <v>564</v>
      </c>
      <c r="F80" s="53">
        <v>685</v>
      </c>
      <c r="G80" s="73">
        <f>IFERROR(((E80/F80)-1)*100,IF(E80+F80&lt;&gt;0,100,0))</f>
        <v>-17.664233576642342</v>
      </c>
    </row>
    <row r="81" spans="1:7" s="15" customFormat="1" ht="12" x14ac:dyDescent="0.2">
      <c r="A81" s="66" t="s">
        <v>54</v>
      </c>
      <c r="B81" s="54">
        <v>16906530.607000001</v>
      </c>
      <c r="C81" s="53">
        <v>19800207.037999999</v>
      </c>
      <c r="D81" s="73">
        <f>IFERROR(((B81/C81)-1)*100,IF(B81+C81&lt;&gt;0,100,0))</f>
        <v>-14.614374614601433</v>
      </c>
      <c r="E81" s="53">
        <v>35468084.630999997</v>
      </c>
      <c r="F81" s="53">
        <v>32772614.182</v>
      </c>
      <c r="G81" s="73">
        <f>IFERROR(((E81/F81)-1)*100,IF(E81+F81&lt;&gt;0,100,0))</f>
        <v>8.2247648418613437</v>
      </c>
    </row>
    <row r="82" spans="1:7" s="15" customFormat="1" ht="12" x14ac:dyDescent="0.2">
      <c r="A82" s="66" t="s">
        <v>55</v>
      </c>
      <c r="B82" s="54">
        <v>6738732.4631197499</v>
      </c>
      <c r="C82" s="53">
        <v>4272726.9929395802</v>
      </c>
      <c r="D82" s="73">
        <f>IFERROR(((B82/C82)-1)*100,IF(B82+C82&lt;&gt;0,100,0))</f>
        <v>57.715025421822943</v>
      </c>
      <c r="E82" s="53">
        <v>18383744.8060898</v>
      </c>
      <c r="F82" s="53">
        <v>9669955.2773508299</v>
      </c>
      <c r="G82" s="73">
        <f>IFERROR(((E82/F82)-1)*100,IF(E82+F82&lt;&gt;0,100,0))</f>
        <v>90.11199409731077</v>
      </c>
    </row>
    <row r="83" spans="1:7" x14ac:dyDescent="0.2">
      <c r="A83" s="66" t="s">
        <v>93</v>
      </c>
      <c r="B83" s="73">
        <f>IFERROR(B81/B80/1000,)</f>
        <v>94.449891659217883</v>
      </c>
      <c r="C83" s="73">
        <f>IFERROR(C81/C80/1000,)</f>
        <v>72.263529335766421</v>
      </c>
      <c r="D83" s="73">
        <f>IFERROR(((B83/C83)-1)*100,IF(B83+C83&lt;&gt;0,100,0))</f>
        <v>30.702018746364288</v>
      </c>
      <c r="E83" s="73">
        <f>IFERROR(E81/E80/1000,)</f>
        <v>62.886674877659573</v>
      </c>
      <c r="F83" s="73">
        <f>IFERROR(F81/F80/1000,)</f>
        <v>47.843232382481752</v>
      </c>
      <c r="G83" s="73">
        <f>IFERROR(((E83/F83)-1)*100,IF(E83+F83&lt;&gt;0,100,0))</f>
        <v>31.443198433820953</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8054</v>
      </c>
      <c r="C86" s="51">
        <f>C68+C74+C80</f>
        <v>8653</v>
      </c>
      <c r="D86" s="73">
        <f>IFERROR(((B86/C86)-1)*100,IF(B86+C86&lt;&gt;0,100,0))</f>
        <v>-6.9224546400092457</v>
      </c>
      <c r="E86" s="51">
        <f>E68+E74+E80</f>
        <v>15680</v>
      </c>
      <c r="F86" s="51">
        <f>F68+F74+F80</f>
        <v>16556</v>
      </c>
      <c r="G86" s="73">
        <f>IFERROR(((E86/F86)-1)*100,IF(E86+F86&lt;&gt;0,100,0))</f>
        <v>-5.2911331239429815</v>
      </c>
    </row>
    <row r="87" spans="1:7" s="15" customFormat="1" ht="12" x14ac:dyDescent="0.2">
      <c r="A87" s="66" t="s">
        <v>54</v>
      </c>
      <c r="B87" s="51">
        <f t="shared" ref="B87:C87" si="1">B69+B75+B81</f>
        <v>1027871420.3679999</v>
      </c>
      <c r="C87" s="51">
        <f t="shared" si="1"/>
        <v>1176751953.543</v>
      </c>
      <c r="D87" s="73">
        <f>IFERROR(((B87/C87)-1)*100,IF(B87+C87&lt;&gt;0,100,0))</f>
        <v>-12.651819504250328</v>
      </c>
      <c r="E87" s="51">
        <f t="shared" ref="E87:F87" si="2">E69+E75+E81</f>
        <v>1981520944.0870001</v>
      </c>
      <c r="F87" s="51">
        <f t="shared" si="2"/>
        <v>2165115481.5929999</v>
      </c>
      <c r="G87" s="73">
        <f>IFERROR(((E87/F87)-1)*100,IF(E87+F87&lt;&gt;0,100,0))</f>
        <v>-8.4796648985632324</v>
      </c>
    </row>
    <row r="88" spans="1:7" s="15" customFormat="1" ht="12" x14ac:dyDescent="0.2">
      <c r="A88" s="66" t="s">
        <v>55</v>
      </c>
      <c r="B88" s="51">
        <f t="shared" ref="B88:C88" si="3">B70+B76+B82</f>
        <v>1073688821.0078998</v>
      </c>
      <c r="C88" s="51">
        <f t="shared" si="3"/>
        <v>1090468885.0625796</v>
      </c>
      <c r="D88" s="73">
        <f>IFERROR(((B88/C88)-1)*100,IF(B88+C88&lt;&gt;0,100,0))</f>
        <v>-1.538793475406397</v>
      </c>
      <c r="E88" s="51">
        <f t="shared" ref="E88:F88" si="4">E70+E76+E82</f>
        <v>2092896028.6231999</v>
      </c>
      <c r="F88" s="51">
        <f t="shared" si="4"/>
        <v>2032476094.565691</v>
      </c>
      <c r="G88" s="73">
        <f>IFERROR(((E88/F88)-1)*100,IF(E88+F88&lt;&gt;0,100,0))</f>
        <v>2.9727254465160113</v>
      </c>
    </row>
    <row r="89" spans="1:7" x14ac:dyDescent="0.2">
      <c r="A89" s="66" t="s">
        <v>94</v>
      </c>
      <c r="B89" s="73">
        <f>IFERROR((B75/B87)*100,IF(B75+B87&lt;&gt;0,100,0))</f>
        <v>73.492265480301853</v>
      </c>
      <c r="C89" s="73">
        <f>IFERROR((C75/C87)*100,IF(C75+C87&lt;&gt;0,100,0))</f>
        <v>72.059672952479559</v>
      </c>
      <c r="D89" s="73">
        <f>IFERROR(((B89/C89)-1)*100,IF(B89+C89&lt;&gt;0,100,0))</f>
        <v>1.9880641545057198</v>
      </c>
      <c r="E89" s="73">
        <f>IFERROR((E75/E87)*100,IF(E75+E87&lt;&gt;0,100,0))</f>
        <v>75.829995530545744</v>
      </c>
      <c r="F89" s="73">
        <f>IFERROR((F75/F87)*100,IF(F75+F87&lt;&gt;0,100,0))</f>
        <v>75.956033128497168</v>
      </c>
      <c r="G89" s="73">
        <f>IFERROR(((E89/F89)-1)*100,IF(E89+F89&lt;&gt;0,100,0))</f>
        <v>-0.16593493993848352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123754807.596</v>
      </c>
      <c r="C97" s="107">
        <v>118620045.928</v>
      </c>
      <c r="D97" s="52">
        <f>B97-C97</f>
        <v>5134761.6679999977</v>
      </c>
      <c r="E97" s="107">
        <v>245417503.00999999</v>
      </c>
      <c r="F97" s="107">
        <v>181344709.539</v>
      </c>
      <c r="G97" s="68">
        <f>E97-F97</f>
        <v>64072793.470999986</v>
      </c>
    </row>
    <row r="98" spans="1:7" s="15" customFormat="1" ht="13.5" x14ac:dyDescent="0.2">
      <c r="A98" s="66" t="s">
        <v>88</v>
      </c>
      <c r="B98" s="53">
        <v>124439892.56999999</v>
      </c>
      <c r="C98" s="107">
        <v>117059391.185</v>
      </c>
      <c r="D98" s="52">
        <f>B98-C98</f>
        <v>7380501.3849999905</v>
      </c>
      <c r="E98" s="107">
        <v>222510848.294</v>
      </c>
      <c r="F98" s="107">
        <v>186037408.89899999</v>
      </c>
      <c r="G98" s="68">
        <f>E98-F98</f>
        <v>36473439.395000011</v>
      </c>
    </row>
    <row r="99" spans="1:7" s="15" customFormat="1" ht="12" x14ac:dyDescent="0.2">
      <c r="A99" s="69" t="s">
        <v>16</v>
      </c>
      <c r="B99" s="52">
        <f>B97-B98</f>
        <v>-685084.97399999201</v>
      </c>
      <c r="C99" s="52">
        <f>C97-C98</f>
        <v>1560654.7430000007</v>
      </c>
      <c r="D99" s="70"/>
      <c r="E99" s="52">
        <f>E97-E98</f>
        <v>22906654.715999991</v>
      </c>
      <c r="F99" s="70">
        <f>F97-F98</f>
        <v>-4692699.3599999845</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1365.1440262578401</v>
      </c>
      <c r="C111" s="108">
        <v>1094.4632271139701</v>
      </c>
      <c r="D111" s="73">
        <f>IFERROR(((B111/C111)-1)*100,IF(B111+C111&lt;&gt;0,100,0))</f>
        <v>24.731831315853171</v>
      </c>
      <c r="E111" s="72"/>
      <c r="F111" s="109">
        <v>1369.8007553273601</v>
      </c>
      <c r="G111" s="109">
        <v>1364.67100212214</v>
      </c>
    </row>
    <row r="112" spans="1:7" s="15" customFormat="1" ht="12" x14ac:dyDescent="0.2">
      <c r="A112" s="66" t="s">
        <v>50</v>
      </c>
      <c r="B112" s="109">
        <v>1339.9430575886099</v>
      </c>
      <c r="C112" s="108">
        <v>1077.7592870378</v>
      </c>
      <c r="D112" s="73">
        <f>IFERROR(((B112/C112)-1)*100,IF(B112+C112&lt;&gt;0,100,0))</f>
        <v>24.326746584705084</v>
      </c>
      <c r="E112" s="72"/>
      <c r="F112" s="109">
        <v>1344.5217284052301</v>
      </c>
      <c r="G112" s="109">
        <v>1339.4353187101301</v>
      </c>
    </row>
    <row r="113" spans="1:7" s="15" customFormat="1" ht="12" x14ac:dyDescent="0.2">
      <c r="A113" s="66" t="s">
        <v>51</v>
      </c>
      <c r="B113" s="109">
        <v>1522.9756990977701</v>
      </c>
      <c r="C113" s="108">
        <v>1187.6504370585501</v>
      </c>
      <c r="D113" s="73">
        <f>IFERROR(((B113/C113)-1)*100,IF(B113+C113&lt;&gt;0,100,0))</f>
        <v>28.234339968730104</v>
      </c>
      <c r="E113" s="72"/>
      <c r="F113" s="109">
        <v>1528.0974434208099</v>
      </c>
      <c r="G113" s="109">
        <v>1522.8511914519399</v>
      </c>
    </row>
    <row r="114" spans="1:7" s="25" customFormat="1" ht="12" x14ac:dyDescent="0.2">
      <c r="A114" s="69" t="s">
        <v>52</v>
      </c>
      <c r="B114" s="73"/>
      <c r="C114" s="72"/>
      <c r="D114" s="74"/>
      <c r="E114" s="72"/>
      <c r="F114" s="58"/>
      <c r="G114" s="58"/>
    </row>
    <row r="115" spans="1:7" s="15" customFormat="1" ht="12" x14ac:dyDescent="0.2">
      <c r="A115" s="66" t="s">
        <v>56</v>
      </c>
      <c r="B115" s="109">
        <v>859.02482742753</v>
      </c>
      <c r="C115" s="108">
        <v>779.96546315773003</v>
      </c>
      <c r="D115" s="73">
        <f>IFERROR(((B115/C115)-1)*100,IF(B115+C115&lt;&gt;0,100,0))</f>
        <v>10.136264745585532</v>
      </c>
      <c r="E115" s="72"/>
      <c r="F115" s="109">
        <v>859.28241928605303</v>
      </c>
      <c r="G115" s="109">
        <v>858.92908857128305</v>
      </c>
    </row>
    <row r="116" spans="1:7" s="15" customFormat="1" ht="12" x14ac:dyDescent="0.2">
      <c r="A116" s="66" t="s">
        <v>57</v>
      </c>
      <c r="B116" s="109">
        <v>1259.5473740155701</v>
      </c>
      <c r="C116" s="108">
        <v>1062.1654779886501</v>
      </c>
      <c r="D116" s="73">
        <f>IFERROR(((B116/C116)-1)*100,IF(B116+C116&lt;&gt;0,100,0))</f>
        <v>18.582970367356367</v>
      </c>
      <c r="E116" s="72"/>
      <c r="F116" s="109">
        <v>1261.83727740517</v>
      </c>
      <c r="G116" s="109">
        <v>1259.5473740155701</v>
      </c>
    </row>
    <row r="117" spans="1:7" s="15" customFormat="1" ht="12" x14ac:dyDescent="0.2">
      <c r="A117" s="66" t="s">
        <v>59</v>
      </c>
      <c r="B117" s="109">
        <v>1618.31857446713</v>
      </c>
      <c r="C117" s="108">
        <v>1271.6992099387301</v>
      </c>
      <c r="D117" s="73">
        <f>IFERROR(((B117/C117)-1)*100,IF(B117+C117&lt;&gt;0,100,0))</f>
        <v>27.256395366094477</v>
      </c>
      <c r="E117" s="72"/>
      <c r="F117" s="109">
        <v>1623.5358612463101</v>
      </c>
      <c r="G117" s="109">
        <v>1618.31857446713</v>
      </c>
    </row>
    <row r="118" spans="1:7" s="15" customFormat="1" ht="12" x14ac:dyDescent="0.2">
      <c r="A118" s="66" t="s">
        <v>58</v>
      </c>
      <c r="B118" s="109">
        <v>1563.8218491791099</v>
      </c>
      <c r="C118" s="108">
        <v>1183.8105171847001</v>
      </c>
      <c r="D118" s="73">
        <f>IFERROR(((B118/C118)-1)*100,IF(B118+C118&lt;&gt;0,100,0))</f>
        <v>32.100688959761946</v>
      </c>
      <c r="E118" s="72"/>
      <c r="F118" s="109">
        <v>1572.4144137411099</v>
      </c>
      <c r="G118" s="109">
        <v>1559.8954886778699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217</v>
      </c>
      <c r="C127" s="53">
        <v>154</v>
      </c>
      <c r="D127" s="73">
        <f>IFERROR(((B127/C127)-1)*100,IF(B127+C127&lt;&gt;0,100,0))</f>
        <v>40.909090909090921</v>
      </c>
      <c r="E127" s="53">
        <v>345</v>
      </c>
      <c r="F127" s="53">
        <v>266</v>
      </c>
      <c r="G127" s="73">
        <f>IFERROR(((E127/F127)-1)*100,IF(E127+F127&lt;&gt;0,100,0))</f>
        <v>29.699248120300759</v>
      </c>
    </row>
    <row r="128" spans="1:7" s="15" customFormat="1" ht="12" x14ac:dyDescent="0.2">
      <c r="A128" s="66" t="s">
        <v>74</v>
      </c>
      <c r="B128" s="54">
        <v>4</v>
      </c>
      <c r="C128" s="53">
        <v>19</v>
      </c>
      <c r="D128" s="73">
        <f>IFERROR(((B128/C128)-1)*100,IF(B128+C128&lt;&gt;0,100,0))</f>
        <v>-78.94736842105263</v>
      </c>
      <c r="E128" s="53">
        <v>7</v>
      </c>
      <c r="F128" s="53">
        <v>21</v>
      </c>
      <c r="G128" s="73">
        <f>IFERROR(((E128/F128)-1)*100,IF(E128+F128&lt;&gt;0,100,0))</f>
        <v>-66.666666666666671</v>
      </c>
    </row>
    <row r="129" spans="1:7" s="25" customFormat="1" ht="12" x14ac:dyDescent="0.2">
      <c r="A129" s="69" t="s">
        <v>34</v>
      </c>
      <c r="B129" s="70">
        <f>SUM(B126:B128)</f>
        <v>221</v>
      </c>
      <c r="C129" s="70">
        <f>SUM(C126:C128)</f>
        <v>173</v>
      </c>
      <c r="D129" s="73">
        <f>IFERROR(((B129/C129)-1)*100,IF(B129+C129&lt;&gt;0,100,0))</f>
        <v>27.745664739884401</v>
      </c>
      <c r="E129" s="70">
        <f>SUM(E126:E128)</f>
        <v>352</v>
      </c>
      <c r="F129" s="70">
        <f>SUM(F126:F128)</f>
        <v>287</v>
      </c>
      <c r="G129" s="73">
        <f>IFERROR(((E129/F129)-1)*100,IF(E129+F129&lt;&gt;0,100,0))</f>
        <v>22.64808362369337</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233</v>
      </c>
      <c r="D132" s="73">
        <f>IFERROR(((B132/C132)-1)*100,IF(B132+C132&lt;&gt;0,100,0))</f>
        <v>-100</v>
      </c>
      <c r="E132" s="53">
        <v>0</v>
      </c>
      <c r="F132" s="53">
        <v>233</v>
      </c>
      <c r="G132" s="73">
        <f>IFERROR(((E132/F132)-1)*100,IF(E132+F132&lt;&gt;0,100,0))</f>
        <v>-100</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233</v>
      </c>
      <c r="D134" s="73">
        <f>IFERROR(((B134/C134)-1)*100,IF(B134+C134&lt;&gt;0,100,0))</f>
        <v>-100</v>
      </c>
      <c r="E134" s="70">
        <f>SUM(E132:E133)</f>
        <v>0</v>
      </c>
      <c r="F134" s="70">
        <f>SUM(F132:F133)</f>
        <v>233</v>
      </c>
      <c r="G134" s="73">
        <f>IFERROR(((E134/F134)-1)*100,IF(E134+F134&lt;&gt;0,100,0))</f>
        <v>-100</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403304</v>
      </c>
      <c r="C138" s="53">
        <v>87128</v>
      </c>
      <c r="D138" s="73">
        <f>IFERROR(((B138/C138)-1)*100,IF(B138+C138&lt;&gt;0,100,0))</f>
        <v>362.88678725553211</v>
      </c>
      <c r="E138" s="53">
        <v>1206097</v>
      </c>
      <c r="F138" s="53">
        <v>685961</v>
      </c>
      <c r="G138" s="73">
        <f>IFERROR(((E138/F138)-1)*100,IF(E138+F138&lt;&gt;0,100,0))</f>
        <v>75.82588514507384</v>
      </c>
    </row>
    <row r="139" spans="1:7" s="15" customFormat="1" ht="12" x14ac:dyDescent="0.2">
      <c r="A139" s="66" t="s">
        <v>74</v>
      </c>
      <c r="B139" s="54">
        <v>554</v>
      </c>
      <c r="C139" s="53">
        <v>2139</v>
      </c>
      <c r="D139" s="73">
        <f>IFERROR(((B139/C139)-1)*100,IF(B139+C139&lt;&gt;0,100,0))</f>
        <v>-74.100046750818137</v>
      </c>
      <c r="E139" s="53">
        <v>565</v>
      </c>
      <c r="F139" s="53">
        <v>2161</v>
      </c>
      <c r="G139" s="73">
        <f>IFERROR(((E139/F139)-1)*100,IF(E139+F139&lt;&gt;0,100,0))</f>
        <v>-73.85469689958353</v>
      </c>
    </row>
    <row r="140" spans="1:7" s="15" customFormat="1" ht="12" x14ac:dyDescent="0.2">
      <c r="A140" s="69" t="s">
        <v>34</v>
      </c>
      <c r="B140" s="70">
        <f>SUM(B137:B139)</f>
        <v>403858</v>
      </c>
      <c r="C140" s="70">
        <f>SUM(C137:C139)</f>
        <v>89267</v>
      </c>
      <c r="D140" s="73">
        <f>IFERROR(((B140/C140)-1)*100,IF(B140+C140&lt;&gt;0,100,0))</f>
        <v>352.41578634881876</v>
      </c>
      <c r="E140" s="70">
        <f>SUM(E137:E139)</f>
        <v>1206662</v>
      </c>
      <c r="F140" s="70">
        <f>SUM(F137:F139)</f>
        <v>688122</v>
      </c>
      <c r="G140" s="73">
        <f>IFERROR(((E140/F140)-1)*100,IF(E140+F140&lt;&gt;0,100,0))</f>
        <v>75.355823531292415</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18050</v>
      </c>
      <c r="D143" s="73">
        <f>IFERROR(((B143/C143)-1)*100,)</f>
        <v>-100</v>
      </c>
      <c r="E143" s="53">
        <v>0</v>
      </c>
      <c r="F143" s="53">
        <v>18050</v>
      </c>
      <c r="G143" s="73">
        <f>IFERROR(((E143/F143)-1)*100,)</f>
        <v>-100</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18050</v>
      </c>
      <c r="D145" s="73">
        <f>IFERROR(((B145/C145)-1)*100,)</f>
        <v>-100</v>
      </c>
      <c r="E145" s="70">
        <f>SUM(E143:E144)</f>
        <v>0</v>
      </c>
      <c r="F145" s="70">
        <f>SUM(F143:F144)</f>
        <v>18050</v>
      </c>
      <c r="G145" s="73">
        <f>IFERROR(((E145/F145)-1)*100,)</f>
        <v>-100</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42065634.580679998</v>
      </c>
      <c r="C149" s="53">
        <v>8572455.6195500009</v>
      </c>
      <c r="D149" s="73">
        <f>IFERROR(((B149/C149)-1)*100,IF(B149+C149&lt;&gt;0,100,0))</f>
        <v>390.70693914993024</v>
      </c>
      <c r="E149" s="53">
        <v>124161279.40239</v>
      </c>
      <c r="F149" s="53">
        <v>61314136.541879997</v>
      </c>
      <c r="G149" s="73">
        <f>IFERROR(((E149/F149)-1)*100,IF(E149+F149&lt;&gt;0,100,0))</f>
        <v>102.50024937981945</v>
      </c>
    </row>
    <row r="150" spans="1:7" x14ac:dyDescent="0.2">
      <c r="A150" s="66" t="s">
        <v>74</v>
      </c>
      <c r="B150" s="54">
        <v>7537359.21</v>
      </c>
      <c r="C150" s="53">
        <v>13054359.789999999</v>
      </c>
      <c r="D150" s="73">
        <f>IFERROR(((B150/C150)-1)*100,IF(B150+C150&lt;&gt;0,100,0))</f>
        <v>-42.261747559816563</v>
      </c>
      <c r="E150" s="53">
        <v>7594229.5899999999</v>
      </c>
      <c r="F150" s="53">
        <v>13235782.390000001</v>
      </c>
      <c r="G150" s="73">
        <f>IFERROR(((E150/F150)-1)*100,IF(E150+F150&lt;&gt;0,100,0))</f>
        <v>-42.623493147351454</v>
      </c>
    </row>
    <row r="151" spans="1:7" s="15" customFormat="1" ht="12" x14ac:dyDescent="0.2">
      <c r="A151" s="69" t="s">
        <v>34</v>
      </c>
      <c r="B151" s="70">
        <f>SUM(B148:B150)</f>
        <v>49602993.790679999</v>
      </c>
      <c r="C151" s="70">
        <f>SUM(C148:C150)</f>
        <v>21626815.40955</v>
      </c>
      <c r="D151" s="73">
        <f>IFERROR(((B151/C151)-1)*100,IF(B151+C151&lt;&gt;0,100,0))</f>
        <v>129.3587513988594</v>
      </c>
      <c r="E151" s="70">
        <f>SUM(E148:E150)</f>
        <v>131755508.99239001</v>
      </c>
      <c r="F151" s="70">
        <f>SUM(F148:F150)</f>
        <v>74549918.931879997</v>
      </c>
      <c r="G151" s="73">
        <f>IFERROR(((E151/F151)-1)*100,IF(E151+F151&lt;&gt;0,100,0))</f>
        <v>76.734610687882338</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25402.560000000001</v>
      </c>
      <c r="D154" s="73">
        <f>IFERROR(((B154/C154)-1)*100,IF(B154+C154&lt;&gt;0,100,0))</f>
        <v>-100</v>
      </c>
      <c r="E154" s="53">
        <v>0</v>
      </c>
      <c r="F154" s="53">
        <v>25402.560000000001</v>
      </c>
      <c r="G154" s="73">
        <f>IFERROR(((E154/F154)-1)*100,IF(E154+F154&lt;&gt;0,100,0))</f>
        <v>-100</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25402.560000000001</v>
      </c>
      <c r="D156" s="73">
        <f>IFERROR(((B156/C156)-1)*100,IF(B156+C156&lt;&gt;0,100,0))</f>
        <v>-100</v>
      </c>
      <c r="E156" s="70">
        <f>SUM(E154:E155)</f>
        <v>0</v>
      </c>
      <c r="F156" s="70">
        <f>SUM(F154:F155)</f>
        <v>25402.560000000001</v>
      </c>
      <c r="G156" s="73">
        <f>IFERROR(((E156/F156)-1)*100,IF(E156+F156&lt;&gt;0,100,0))</f>
        <v>-100</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1587907</v>
      </c>
      <c r="C160" s="53">
        <v>1721441</v>
      </c>
      <c r="D160" s="73">
        <f>IFERROR(((B160/C160)-1)*100,IF(B160+C160&lt;&gt;0,100,0))</f>
        <v>-7.7571058200658687</v>
      </c>
      <c r="E160" s="65"/>
      <c r="F160" s="65"/>
      <c r="G160" s="52"/>
    </row>
    <row r="161" spans="1:7" s="15" customFormat="1" ht="12" x14ac:dyDescent="0.2">
      <c r="A161" s="66" t="s">
        <v>74</v>
      </c>
      <c r="B161" s="54">
        <v>974</v>
      </c>
      <c r="C161" s="53">
        <v>1627</v>
      </c>
      <c r="D161" s="73">
        <f>IFERROR(((B161/C161)-1)*100,IF(B161+C161&lt;&gt;0,100,0))</f>
        <v>-40.135218192993236</v>
      </c>
      <c r="E161" s="65"/>
      <c r="F161" s="65"/>
      <c r="G161" s="52"/>
    </row>
    <row r="162" spans="1:7" s="25" customFormat="1" ht="12" x14ac:dyDescent="0.2">
      <c r="A162" s="69" t="s">
        <v>34</v>
      </c>
      <c r="B162" s="70">
        <f>SUM(B159:B161)</f>
        <v>1588881</v>
      </c>
      <c r="C162" s="70">
        <f>SUM(C159:C161)</f>
        <v>1723068</v>
      </c>
      <c r="D162" s="73">
        <f>IFERROR(((B162/C162)-1)*100,IF(B162+C162&lt;&gt;0,100,0))</f>
        <v>-7.7876787219076649</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272167</v>
      </c>
      <c r="C165" s="53">
        <v>188334</v>
      </c>
      <c r="D165" s="73">
        <f>IFERROR(((B165/C165)-1)*100,IF(B165+C165&lt;&gt;0,100,0))</f>
        <v>44.512939777204316</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272167</v>
      </c>
      <c r="C167" s="70">
        <f>SUM(C165:C166)</f>
        <v>188334</v>
      </c>
      <c r="D167" s="73">
        <f>IFERROR(((B167/C167)-1)*100,IF(B167+C167&lt;&gt;0,100,0))</f>
        <v>44.512939777204316</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29202</v>
      </c>
      <c r="C175" s="88">
        <v>22468</v>
      </c>
      <c r="D175" s="73">
        <f>IFERROR(((B175/C175)-1)*100,IF(B175+C175&lt;&gt;0,100,0))</f>
        <v>29.971515043617593</v>
      </c>
      <c r="E175" s="88">
        <v>52858</v>
      </c>
      <c r="F175" s="88">
        <v>58206</v>
      </c>
      <c r="G175" s="73">
        <f>IFERROR(((E175/F175)-1)*100,IF(E175+F175&lt;&gt;0,100,0))</f>
        <v>-9.1880562141359974</v>
      </c>
    </row>
    <row r="176" spans="1:7" x14ac:dyDescent="0.2">
      <c r="A176" s="66" t="s">
        <v>32</v>
      </c>
      <c r="B176" s="87">
        <v>96922</v>
      </c>
      <c r="C176" s="88">
        <v>90476</v>
      </c>
      <c r="D176" s="73">
        <f t="shared" ref="D176:D178" si="5">IFERROR(((B176/C176)-1)*100,IF(B176+C176&lt;&gt;0,100,0))</f>
        <v>7.124541314823829</v>
      </c>
      <c r="E176" s="88">
        <v>187284</v>
      </c>
      <c r="F176" s="88">
        <v>209610</v>
      </c>
      <c r="G176" s="73">
        <f>IFERROR(((E176/F176)-1)*100,IF(E176+F176&lt;&gt;0,100,0))</f>
        <v>-10.651209388865034</v>
      </c>
    </row>
    <row r="177" spans="1:7" x14ac:dyDescent="0.2">
      <c r="A177" s="66" t="s">
        <v>91</v>
      </c>
      <c r="B177" s="87">
        <v>36436484.998709999</v>
      </c>
      <c r="C177" s="88">
        <v>44247622.133945003</v>
      </c>
      <c r="D177" s="73">
        <f t="shared" si="5"/>
        <v>-17.653235944723487</v>
      </c>
      <c r="E177" s="88">
        <v>69989467.464870006</v>
      </c>
      <c r="F177" s="88">
        <v>100875056.094799</v>
      </c>
      <c r="G177" s="73">
        <f>IFERROR(((E177/F177)-1)*100,IF(E177+F177&lt;&gt;0,100,0))</f>
        <v>-30.617666869898684</v>
      </c>
    </row>
    <row r="178" spans="1:7" x14ac:dyDescent="0.2">
      <c r="A178" s="66" t="s">
        <v>92</v>
      </c>
      <c r="B178" s="87">
        <v>239400</v>
      </c>
      <c r="C178" s="88">
        <v>197358</v>
      </c>
      <c r="D178" s="73">
        <f t="shared" si="5"/>
        <v>21.302404766971694</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1020</v>
      </c>
      <c r="C181" s="88">
        <v>892</v>
      </c>
      <c r="D181" s="73">
        <f t="shared" ref="D181:D184" si="6">IFERROR(((B181/C181)-1)*100,IF(B181+C181&lt;&gt;0,100,0))</f>
        <v>14.34977578475336</v>
      </c>
      <c r="E181" s="88">
        <v>1804</v>
      </c>
      <c r="F181" s="88">
        <v>2378</v>
      </c>
      <c r="G181" s="73">
        <f t="shared" ref="G181" si="7">IFERROR(((E181/F181)-1)*100,IF(E181+F181&lt;&gt;0,100,0))</f>
        <v>-24.137931034482762</v>
      </c>
    </row>
    <row r="182" spans="1:7" x14ac:dyDescent="0.2">
      <c r="A182" s="66" t="s">
        <v>32</v>
      </c>
      <c r="B182" s="87">
        <v>12952</v>
      </c>
      <c r="C182" s="88">
        <v>9110</v>
      </c>
      <c r="D182" s="73">
        <f t="shared" si="6"/>
        <v>42.173435784851819</v>
      </c>
      <c r="E182" s="88">
        <v>23516</v>
      </c>
      <c r="F182" s="88">
        <v>21772</v>
      </c>
      <c r="G182" s="73">
        <f t="shared" ref="G182" si="8">IFERROR(((E182/F182)-1)*100,IF(E182+F182&lt;&gt;0,100,0))</f>
        <v>8.0102884438728594</v>
      </c>
    </row>
    <row r="183" spans="1:7" x14ac:dyDescent="0.2">
      <c r="A183" s="66" t="s">
        <v>91</v>
      </c>
      <c r="B183" s="87">
        <v>178673.87294</v>
      </c>
      <c r="C183" s="88">
        <v>224190.06925999999</v>
      </c>
      <c r="D183" s="73">
        <f t="shared" si="6"/>
        <v>-20.302503349161949</v>
      </c>
      <c r="E183" s="88">
        <v>321835.61862000002</v>
      </c>
      <c r="F183" s="88">
        <v>488853.64225999999</v>
      </c>
      <c r="G183" s="73">
        <f t="shared" ref="G183" si="9">IFERROR(((E183/F183)-1)*100,IF(E183+F183&lt;&gt;0,100,0))</f>
        <v>-34.165240718646494</v>
      </c>
    </row>
    <row r="184" spans="1:7" x14ac:dyDescent="0.2">
      <c r="A184" s="66" t="s">
        <v>92</v>
      </c>
      <c r="B184" s="87">
        <v>60456</v>
      </c>
      <c r="C184" s="88">
        <v>92432</v>
      </c>
      <c r="D184" s="73">
        <f t="shared" si="6"/>
        <v>-34.594079972303959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2026-01-19T10:24:47Z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