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6C51B3D7-1E8F-421F-89F6-154D0E1C6C84}"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<sst xmlns="http://schemas.openxmlformats.org/spreadsheetml/2006/main" count="270" uniqueCount="102">
  <si>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</si>
  <si>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</si>
  <si>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</si>
  <si>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</si>
  <si>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</si>
  <si>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</si>
  <si>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</si>
  <si>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</si>
  <si>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</si>
  <si>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</si>
  <si>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</si>
  <si>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</si>
  <si>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</si>
  <si>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</si>
  <si>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</si>
  <si>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</si>
  <si>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</si>
  <si>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</si>
  <si>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</si>
  <si>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</si>
  <si>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</si>
  <si>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</si>
  <si>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</si>
  <si>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</si>
  <si>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</si>
  <si>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</si>
  <si>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</si>
  <si>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</si>
  <si>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</si>
  <si>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</si>
  <si>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</si>
  <si>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</si>
  <si>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</si>
  <si>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</si>
  <si>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</si>
  <si>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</si>
  <si>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</si>
  <si>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</si>
  <si>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</si>
  <si>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</si>
  <si>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</si>
  <si>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</si>
  <si>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</si>
  <si>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</si>
  <si>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</si>
  <si>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</si>
  <si>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</si>
  <si>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</si>
  <si>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</si>
  <si>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</si>
  <si>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</si>
  <si>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</si>
  <si>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</si>
  <si>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</si>
  <si>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</si>
  <si>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</si>
  <si>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</si>
  <si>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</si>
  <si>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</si>
  <si>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</si>
  <si>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</si>
  <si>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</si>
  <si>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</si>
  <si>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</si>
  <si>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</si>
  <si>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</si>
  <si>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</si>
  <si>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</si>
  <si>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</si>
  <si>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</si>
  <si>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</si>
  <si>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</si>
  <si>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</si>
  <si>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</si>
  <si>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</si>
  <si>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</si>
  <si>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</si>
  <si>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</si>
  <si>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</si>
  <si>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</si>
  <si>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</si>
  <si>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</si>
  <si>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</si>
  <si>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</si>
  <si>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</si>
  <si>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</si>
  <si>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</si>
  <si>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</si>
  <si>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</si>
  <si>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</si>
  <si>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</si>
  <si>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</si>
  <si>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</si>
  <si>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</si>
  <si>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</si>
  <si>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</si>
  <si>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</si>
  <si>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19 November 2021</t>
  </si>
  <si>
    <t>19.11.2021</t>
  </si>
  <si>
    <t>13.11.2020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</si>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</sst>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73" fillId="5" borderId="0" xfId="2566" applyFont="1" applyFill="1" applyAlignment="1">
      <alignment horizontal="lef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64158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39" t="s">
        <v>96</v>
      </c>
      <c r="B2" s="139"/>
      <c r="C2" s="139"/>
      <c r="D2" s="139"/>
      <c r="E2" s="139"/>
      <c r="F2" s="139"/>
      <c r="G2" s="139"/>
    </row>
    <row r="3" spans="1:7" ht="15.5" x14ac:dyDescent="0.35">
      <c r="A3" s="140" t="s">
        <v>97</v>
      </c>
      <c r="B3" s="140"/>
      <c r="C3" s="140"/>
      <c r="D3" s="140"/>
      <c r="E3" s="140"/>
      <c r="F3" s="140"/>
      <c r="G3" s="140"/>
    </row>
    <row r="4" spans="1:7" ht="13" x14ac:dyDescent="0.3">
      <c r="B4" s="20"/>
      <c r="C4" s="20"/>
      <c r="D4" s="20"/>
      <c r="E4" s="20"/>
      <c r="G4" s="19"/>
    </row>
    <row r="5" spans="1:7" x14ac:dyDescent="0.25">
      <c r="A5" s="20"/>
      <c r="B5" s="18"/>
      <c r="C5" s="18"/>
      <c r="D5" s="18"/>
      <c r="E5" s="20"/>
      <c r="F5" s="20"/>
      <c r="G5" s="20"/>
    </row>
    <row r="6" spans="1:7" ht="15.5" x14ac:dyDescent="0.35">
      <c r="A6" s="141" t="s">
        <v>69</v>
      </c>
      <c r="B6" s="141"/>
      <c r="C6" s="141"/>
      <c r="D6" s="141"/>
      <c r="E6" s="141"/>
      <c r="F6" s="141"/>
      <c r="G6" s="141"/>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1392289</v>
      </c>
      <c r="C11" s="67">
        <v>2484336</v>
      </c>
      <c r="D11" s="98">
        <f>IFERROR(((B11/C11)-1)*100,IF(B11+C11&lt;&gt;0,100,0))</f>
        <v>-43.957298851685124</v>
      </c>
      <c r="E11" s="67">
        <v>73514436</v>
      </c>
      <c r="F11" s="67">
        <v>83129640</v>
      </c>
      <c r="G11" s="98">
        <f>IFERROR(((E11/F11)-1)*100,IF(E11+F11&lt;&gt;0,100,0))</f>
        <v>-11.566517069002103</v>
      </c>
    </row>
    <row r="12" spans="1:7" s="16" customFormat="1" ht="11.5" x14ac:dyDescent="0.25">
      <c r="A12" s="64" t="s">
        <v>9</v>
      </c>
      <c r="B12" s="67">
        <v>1819931.676</v>
      </c>
      <c r="C12" s="67">
        <v>3469601.165</v>
      </c>
      <c r="D12" s="98">
        <f>IFERROR(((B12/C12)-1)*100,IF(B12+C12&lt;&gt;0,100,0))</f>
        <v>-47.546372350840507</v>
      </c>
      <c r="E12" s="67">
        <v>112309727.34999999</v>
      </c>
      <c r="F12" s="67">
        <v>101243840.26800001</v>
      </c>
      <c r="G12" s="98">
        <f>IFERROR(((E12/F12)-1)*100,IF(E12+F12&lt;&gt;0,100,0))</f>
        <v>10.929936135085105</v>
      </c>
    </row>
    <row r="13" spans="1:7" s="16" customFormat="1" ht="11.5" x14ac:dyDescent="0.25">
      <c r="A13" s="64" t="s">
        <v>10</v>
      </c>
      <c r="B13" s="67">
        <v>90718822.814473197</v>
      </c>
      <c r="C13" s="67">
        <v>148138822.33161199</v>
      </c>
      <c r="D13" s="98">
        <f>IFERROR(((B13/C13)-1)*100,IF(B13+C13&lt;&gt;0,100,0))</f>
        <v>-38.760939646599098</v>
      </c>
      <c r="E13" s="67">
        <v>5282532563.2427101</v>
      </c>
      <c r="F13" s="67">
        <v>5124158033.1596403</v>
      </c>
      <c r="G13" s="98">
        <f>IFERROR(((E13/F13)-1)*100,IF(E13+F13&lt;&gt;0,100,0))</f>
        <v>3.0907424997080657</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418</v>
      </c>
      <c r="C16" s="67">
        <v>323</v>
      </c>
      <c r="D16" s="98">
        <f>IFERROR(((B16/C16)-1)*100,IF(B16+C16&lt;&gt;0,100,0))</f>
        <v>29.411764705882359</v>
      </c>
      <c r="E16" s="67">
        <v>16253</v>
      </c>
      <c r="F16" s="67">
        <v>14429</v>
      </c>
      <c r="G16" s="98">
        <f>IFERROR(((E16/F16)-1)*100,IF(E16+F16&lt;&gt;0,100,0))</f>
        <v>12.641208676969985</v>
      </c>
    </row>
    <row r="17" spans="1:7" s="16" customFormat="1" ht="11.5" x14ac:dyDescent="0.25">
      <c r="A17" s="64" t="s">
        <v>9</v>
      </c>
      <c r="B17" s="67">
        <v>155967.28899999999</v>
      </c>
      <c r="C17" s="67">
        <v>138629.09899999999</v>
      </c>
      <c r="D17" s="98">
        <f>IFERROR(((B17/C17)-1)*100,IF(B17+C17&lt;&gt;0,100,0))</f>
        <v>12.506890779114133</v>
      </c>
      <c r="E17" s="67">
        <v>10665656.786</v>
      </c>
      <c r="F17" s="67">
        <v>8055459.0180000002</v>
      </c>
      <c r="G17" s="98">
        <f>IFERROR(((E17/F17)-1)*100,IF(E17+F17&lt;&gt;0,100,0))</f>
        <v>32.402843365815514</v>
      </c>
    </row>
    <row r="18" spans="1:7" s="16" customFormat="1" ht="11.5" x14ac:dyDescent="0.25">
      <c r="A18" s="64" t="s">
        <v>10</v>
      </c>
      <c r="B18" s="67">
        <v>9045210.2868982702</v>
      </c>
      <c r="C18" s="67">
        <v>8398038.9457870405</v>
      </c>
      <c r="D18" s="98">
        <f>IFERROR(((B18/C18)-1)*100,IF(B18+C18&lt;&gt;0,100,0))</f>
        <v>7.7062198126133907</v>
      </c>
      <c r="E18" s="67">
        <v>481178498.58812201</v>
      </c>
      <c r="F18" s="67">
        <v>301687447.529522</v>
      </c>
      <c r="G18" s="98">
        <f>IFERROR(((E18/F18)-1)*100,IF(E18+F18&lt;&gt;0,100,0))</f>
        <v>59.495697460543397</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12353658.349269999</v>
      </c>
      <c r="C24" s="66">
        <v>29493573.678690001</v>
      </c>
      <c r="D24" s="65">
        <f>B24-C24</f>
        <v>-17139915.32942</v>
      </c>
      <c r="E24" s="67">
        <v>904351083.50847006</v>
      </c>
      <c r="F24" s="67">
        <v>820982987.95933998</v>
      </c>
      <c r="G24" s="65">
        <f>E24-F24</f>
        <v>83368095.549130082</v>
      </c>
    </row>
    <row r="25" spans="1:7" s="16" customFormat="1" ht="11.5" x14ac:dyDescent="0.25">
      <c r="A25" s="68" t="s">
        <v>15</v>
      </c>
      <c r="B25" s="66">
        <v>15912516.61923</v>
      </c>
      <c r="C25" s="66">
        <v>26474351.898759998</v>
      </c>
      <c r="D25" s="65">
        <f>B25-C25</f>
        <v>-10561835.279529998</v>
      </c>
      <c r="E25" s="67">
        <v>1020432761.56537</v>
      </c>
      <c r="F25" s="67">
        <v>938035828.30903006</v>
      </c>
      <c r="G25" s="65">
        <f>E25-F25</f>
        <v>82396933.256339908</v>
      </c>
    </row>
    <row r="26" spans="1:7" s="28" customFormat="1" ht="11.5" x14ac:dyDescent="0.25">
      <c r="A26" s="69" t="s">
        <v>16</v>
      </c>
      <c r="B26" s="70">
        <f>B24-B25</f>
        <v>-3558858.2699600011</v>
      </c>
      <c r="C26" s="70">
        <f>C24-C25</f>
        <v>3019221.779930003</v>
      </c>
      <c r="D26" s="70"/>
      <c r="E26" s="70">
        <f>E24-E25</f>
        <v>-116081678.05689991</v>
      </c>
      <c r="F26" s="70">
        <f>F24-F25</f>
        <v>-117052840.34969008</v>
      </c>
      <c r="G26" s="71"/>
    </row>
    <row r="27" spans="1:7" s="11" customFormat="1" x14ac:dyDescent="0.25">
      <c r="A27" s="142" t="s">
        <v>67</v>
      </c>
      <c r="B27" s="142"/>
      <c r="C27" s="142"/>
      <c r="D27" s="142"/>
      <c r="E27" s="142"/>
      <c r="F27" s="142"/>
      <c r="G27" s="142"/>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70376.421834690002</v>
      </c>
      <c r="C33" s="115">
        <v>57182.603261160002</v>
      </c>
      <c r="D33" s="98">
        <f t="shared" ref="D33:D42" si="0">IFERROR(((B33/C33)-1)*100,IF(B33+C33&lt;&gt;0,100,0))</f>
        <v>23.073133822313419</v>
      </c>
      <c r="E33" s="64"/>
      <c r="F33" s="115">
        <v>71447.710000000006</v>
      </c>
      <c r="G33" s="115">
        <v>69638.92</v>
      </c>
    </row>
    <row r="34" spans="1:7" s="16" customFormat="1" ht="11.5" x14ac:dyDescent="0.25">
      <c r="A34" s="64" t="s">
        <v>23</v>
      </c>
      <c r="B34" s="115">
        <v>77242.078262480005</v>
      </c>
      <c r="C34" s="115">
        <v>62033.388118149996</v>
      </c>
      <c r="D34" s="98">
        <f t="shared" si="0"/>
        <v>24.516942578347066</v>
      </c>
      <c r="E34" s="64"/>
      <c r="F34" s="115">
        <v>79362.929999999993</v>
      </c>
      <c r="G34" s="115">
        <v>77050.84</v>
      </c>
    </row>
    <row r="35" spans="1:7" s="16" customFormat="1" ht="11.5" x14ac:dyDescent="0.25">
      <c r="A35" s="64" t="s">
        <v>24</v>
      </c>
      <c r="B35" s="115">
        <v>64042.128831989998</v>
      </c>
      <c r="C35" s="115">
        <v>40065.451294910003</v>
      </c>
      <c r="D35" s="98">
        <f t="shared" si="0"/>
        <v>59.843772532586058</v>
      </c>
      <c r="E35" s="64"/>
      <c r="F35" s="115">
        <v>65297.3</v>
      </c>
      <c r="G35" s="115">
        <v>63674.33</v>
      </c>
    </row>
    <row r="36" spans="1:7" s="16" customFormat="1" ht="11.5" x14ac:dyDescent="0.25">
      <c r="A36" s="64" t="s">
        <v>25</v>
      </c>
      <c r="B36" s="115">
        <v>63870.65034398</v>
      </c>
      <c r="C36" s="115">
        <v>52517.57436477</v>
      </c>
      <c r="D36" s="98">
        <f t="shared" si="0"/>
        <v>21.617670116207634</v>
      </c>
      <c r="E36" s="64"/>
      <c r="F36" s="115">
        <v>64828.21</v>
      </c>
      <c r="G36" s="115">
        <v>63015.27</v>
      </c>
    </row>
    <row r="37" spans="1:7" s="16" customFormat="1" ht="11.5" x14ac:dyDescent="0.25">
      <c r="A37" s="64" t="s">
        <v>79</v>
      </c>
      <c r="B37" s="115">
        <v>64797.367678980001</v>
      </c>
      <c r="C37" s="115">
        <v>51500.472235300003</v>
      </c>
      <c r="D37" s="98">
        <f t="shared" si="0"/>
        <v>25.818977703598399</v>
      </c>
      <c r="E37" s="64"/>
      <c r="F37" s="115">
        <v>65731.89</v>
      </c>
      <c r="G37" s="115">
        <v>63517.96</v>
      </c>
    </row>
    <row r="38" spans="1:7" s="16" customFormat="1" ht="11.5" x14ac:dyDescent="0.25">
      <c r="A38" s="64" t="s">
        <v>26</v>
      </c>
      <c r="B38" s="115">
        <v>94560.684340349995</v>
      </c>
      <c r="C38" s="115">
        <v>79932.894917459998</v>
      </c>
      <c r="D38" s="98">
        <f t="shared" si="0"/>
        <v>18.300087139337172</v>
      </c>
      <c r="E38" s="64"/>
      <c r="F38" s="115">
        <v>96275.89</v>
      </c>
      <c r="G38" s="115">
        <v>92911.49</v>
      </c>
    </row>
    <row r="39" spans="1:7" s="16" customFormat="1" ht="11.5" x14ac:dyDescent="0.25">
      <c r="A39" s="64" t="s">
        <v>27</v>
      </c>
      <c r="B39" s="115">
        <v>13953.21486181</v>
      </c>
      <c r="C39" s="115">
        <v>11496.78987038</v>
      </c>
      <c r="D39" s="98">
        <f t="shared" si="0"/>
        <v>21.366181509141626</v>
      </c>
      <c r="E39" s="64"/>
      <c r="F39" s="115">
        <v>14330.31</v>
      </c>
      <c r="G39" s="115">
        <v>13893.25</v>
      </c>
    </row>
    <row r="40" spans="1:7" s="16" customFormat="1" ht="11.5" x14ac:dyDescent="0.25">
      <c r="A40" s="64" t="s">
        <v>28</v>
      </c>
      <c r="B40" s="115">
        <v>90481.830637509993</v>
      </c>
      <c r="C40" s="115">
        <v>76265.93517913</v>
      </c>
      <c r="D40" s="98">
        <f t="shared" si="0"/>
        <v>18.639901844762452</v>
      </c>
      <c r="E40" s="64"/>
      <c r="F40" s="115">
        <v>92181.02</v>
      </c>
      <c r="G40" s="115">
        <v>89226.57</v>
      </c>
    </row>
    <row r="41" spans="1:7" s="16" customFormat="1" ht="11.5" x14ac:dyDescent="0.25">
      <c r="A41" s="64" t="s">
        <v>29</v>
      </c>
      <c r="B41" s="72"/>
      <c r="C41" s="115">
        <v>4307.7578790199996</v>
      </c>
      <c r="D41" s="98">
        <f t="shared" si="0"/>
        <v>-100</v>
      </c>
      <c r="E41" s="64"/>
      <c r="F41" s="72"/>
      <c r="G41" s="72"/>
    </row>
    <row r="42" spans="1:7" s="16" customFormat="1" ht="11.5" x14ac:dyDescent="0.25">
      <c r="A42" s="64" t="s">
        <v>78</v>
      </c>
      <c r="B42" s="115">
        <v>1310.5106627800001</v>
      </c>
      <c r="C42" s="115">
        <v>890.46322381000004</v>
      </c>
      <c r="D42" s="98">
        <f t="shared" si="0"/>
        <v>47.171789663895922</v>
      </c>
      <c r="E42" s="64"/>
      <c r="F42" s="115">
        <v>1390.84</v>
      </c>
      <c r="G42" s="115">
        <v>1305.72</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19944.8423904052</v>
      </c>
      <c r="D48" s="72"/>
      <c r="E48" s="116">
        <v>17292.9151081411</v>
      </c>
      <c r="F48" s="72"/>
      <c r="G48" s="98">
        <f>IFERROR(((C48/E48)-1)*100,IF(C48+E48&lt;&gt;0,100,0))</f>
        <v>15.335339736998034</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2147</v>
      </c>
      <c r="D54" s="75"/>
      <c r="E54" s="117">
        <v>548923</v>
      </c>
      <c r="F54" s="117">
        <v>58597616.119999997</v>
      </c>
      <c r="G54" s="117">
        <v>9047433.2640000004</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46" t="s">
        <v>83</v>
      </c>
      <c r="B58" s="147"/>
      <c r="C58" s="147"/>
      <c r="D58" s="147"/>
      <c r="E58" s="147"/>
      <c r="F58" s="147"/>
      <c r="G58" s="147"/>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45" t="s">
        <v>84</v>
      </c>
      <c r="B61" s="145"/>
      <c r="C61" s="145"/>
      <c r="D61" s="145"/>
      <c r="E61" s="145"/>
      <c r="F61" s="145"/>
      <c r="G61" s="145"/>
    </row>
    <row r="62" spans="1:7" ht="13" x14ac:dyDescent="0.3">
      <c r="A62" s="58"/>
      <c r="B62" s="55"/>
      <c r="C62" s="55"/>
      <c r="D62" s="54"/>
      <c r="E62" s="55"/>
      <c r="F62" s="53"/>
      <c r="G62" s="53"/>
    </row>
    <row r="63" spans="1:7" s="32" customFormat="1" ht="15.5" x14ac:dyDescent="0.35">
      <c r="A63" s="144" t="s">
        <v>63</v>
      </c>
      <c r="B63" s="144"/>
      <c r="C63" s="144"/>
      <c r="D63" s="144"/>
      <c r="E63" s="144"/>
      <c r="F63" s="144"/>
      <c r="G63" s="144"/>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6782</v>
      </c>
      <c r="C68" s="66">
        <v>7542</v>
      </c>
      <c r="D68" s="98">
        <f>IFERROR(((B68/C68)-1)*100,IF(B68+C68&lt;&gt;0,100,0))</f>
        <v>-10.076902678334655</v>
      </c>
      <c r="E68" s="66">
        <v>295762</v>
      </c>
      <c r="F68" s="66">
        <v>304416</v>
      </c>
      <c r="G68" s="98">
        <f>IFERROR(((E68/F68)-1)*100,IF(E68+F68&lt;&gt;0,100,0))</f>
        <v>-2.8428203510984962</v>
      </c>
    </row>
    <row r="69" spans="1:7" s="16" customFormat="1" ht="11.5" x14ac:dyDescent="0.25">
      <c r="A69" s="79" t="s">
        <v>54</v>
      </c>
      <c r="B69" s="67">
        <v>170016977.382</v>
      </c>
      <c r="C69" s="66">
        <v>220141757.97400001</v>
      </c>
      <c r="D69" s="98">
        <f>IFERROR(((B69/C69)-1)*100,IF(B69+C69&lt;&gt;0,100,0))</f>
        <v>-22.76931966624889</v>
      </c>
      <c r="E69" s="66">
        <v>8977833665.6399994</v>
      </c>
      <c r="F69" s="66">
        <v>9983658709.8770008</v>
      </c>
      <c r="G69" s="98">
        <f>IFERROR(((E69/F69)-1)*100,IF(E69+F69&lt;&gt;0,100,0))</f>
        <v>-10.074713824521286</v>
      </c>
    </row>
    <row r="70" spans="1:7" s="62" customFormat="1" ht="11.5" x14ac:dyDescent="0.25">
      <c r="A70" s="79" t="s">
        <v>55</v>
      </c>
      <c r="B70" s="67">
        <v>172873923.00411001</v>
      </c>
      <c r="C70" s="66">
        <v>219896788.28521001</v>
      </c>
      <c r="D70" s="98">
        <f>IFERROR(((B70/C70)-1)*100,IF(B70+C70&lt;&gt;0,100,0))</f>
        <v>-21.384061880935946</v>
      </c>
      <c r="E70" s="66">
        <v>8840240947.4061508</v>
      </c>
      <c r="F70" s="66">
        <v>9615709635.8281498</v>
      </c>
      <c r="G70" s="98">
        <f>IFERROR(((E70/F70)-1)*100,IF(E70+F70&lt;&gt;0,100,0))</f>
        <v>-8.0646017589029668</v>
      </c>
    </row>
    <row r="71" spans="1:7" s="16" customFormat="1" ht="11.5" x14ac:dyDescent="0.25">
      <c r="A71" s="79" t="s">
        <v>94</v>
      </c>
      <c r="B71" s="98">
        <f>IFERROR(B69/B68/1000,)</f>
        <v>25.068855408728989</v>
      </c>
      <c r="C71" s="98">
        <f>IFERROR(C69/C68/1000,)</f>
        <v>29.188777243967117</v>
      </c>
      <c r="D71" s="98">
        <f>IFERROR(((B71/C71)-1)*100,IF(B71+C71&lt;&gt;0,100,0))</f>
        <v>-14.114746228671338</v>
      </c>
      <c r="E71" s="98">
        <f>IFERROR(E69/E68/1000,)</f>
        <v>30.354926142100741</v>
      </c>
      <c r="F71" s="98">
        <f>IFERROR(F69/F68/1000,)</f>
        <v>32.796103719505545</v>
      </c>
      <c r="G71" s="98">
        <f>IFERROR(((E71/F71)-1)*100,IF(E71+F71&lt;&gt;0,100,0))</f>
        <v>-7.4434987713278611</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3134</v>
      </c>
      <c r="C74" s="66">
        <v>2363</v>
      </c>
      <c r="D74" s="98">
        <f>IFERROR(((B74/C74)-1)*100,IF(B74+C74&lt;&gt;0,100,0))</f>
        <v>32.628015234870929</v>
      </c>
      <c r="E74" s="66">
        <v>133748</v>
      </c>
      <c r="F74" s="66">
        <v>129242</v>
      </c>
      <c r="G74" s="98">
        <f>IFERROR(((E74/F74)-1)*100,IF(E74+F74&lt;&gt;0,100,0))</f>
        <v>3.4864827223348493</v>
      </c>
    </row>
    <row r="75" spans="1:7" s="16" customFormat="1" ht="11.5" x14ac:dyDescent="0.25">
      <c r="A75" s="79" t="s">
        <v>54</v>
      </c>
      <c r="B75" s="67">
        <v>568595724.09200001</v>
      </c>
      <c r="C75" s="66">
        <v>341340677.954</v>
      </c>
      <c r="D75" s="98">
        <f>IFERROR(((B75/C75)-1)*100,IF(B75+C75&lt;&gt;0,100,0))</f>
        <v>66.577194227236376</v>
      </c>
      <c r="E75" s="66">
        <v>22183695749.616001</v>
      </c>
      <c r="F75" s="66">
        <v>19389494489.851002</v>
      </c>
      <c r="G75" s="98">
        <f>IFERROR(((E75/F75)-1)*100,IF(E75+F75&lt;&gt;0,100,0))</f>
        <v>14.410903085831151</v>
      </c>
    </row>
    <row r="76" spans="1:7" s="16" customFormat="1" ht="11.5" x14ac:dyDescent="0.25">
      <c r="A76" s="79" t="s">
        <v>55</v>
      </c>
      <c r="B76" s="67">
        <v>582443655.13346004</v>
      </c>
      <c r="C76" s="66">
        <v>326140949.72329998</v>
      </c>
      <c r="D76" s="98">
        <f>IFERROR(((B76/C76)-1)*100,IF(B76+C76&lt;&gt;0,100,0))</f>
        <v>78.586484042438968</v>
      </c>
      <c r="E76" s="66">
        <v>21494448089.9786</v>
      </c>
      <c r="F76" s="66">
        <v>18767916513.168201</v>
      </c>
      <c r="G76" s="98">
        <f>IFERROR(((E76/F76)-1)*100,IF(E76+F76&lt;&gt;0,100,0))</f>
        <v>14.527619914002553</v>
      </c>
    </row>
    <row r="77" spans="1:7" s="16" customFormat="1" ht="11.5" x14ac:dyDescent="0.25">
      <c r="A77" s="79" t="s">
        <v>94</v>
      </c>
      <c r="B77" s="98">
        <f>IFERROR(B75/B74/1000,)</f>
        <v>181.4281187275048</v>
      </c>
      <c r="C77" s="98">
        <f>IFERROR(C75/C74/1000,)</f>
        <v>144.45225474143038</v>
      </c>
      <c r="D77" s="98">
        <f>IFERROR(((B77/C77)-1)*100,IF(B77+C77&lt;&gt;0,100,0))</f>
        <v>25.597290988819267</v>
      </c>
      <c r="E77" s="98">
        <f>IFERROR(E75/E74/1000,)</f>
        <v>165.86188765152377</v>
      </c>
      <c r="F77" s="98">
        <f>IFERROR(F75/F74/1000,)</f>
        <v>150.02471711866886</v>
      </c>
      <c r="G77" s="98">
        <f>IFERROR(((E77/F77)-1)*100,IF(E77+F77&lt;&gt;0,100,0))</f>
        <v>10.556374200877695</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202</v>
      </c>
      <c r="C80" s="66">
        <v>214</v>
      </c>
      <c r="D80" s="98">
        <f>IFERROR(((B80/C80)-1)*100,IF(B80+C80&lt;&gt;0,100,0))</f>
        <v>-5.6074766355140193</v>
      </c>
      <c r="E80" s="66">
        <v>7711</v>
      </c>
      <c r="F80" s="66">
        <v>9871</v>
      </c>
      <c r="G80" s="98">
        <f>IFERROR(((E80/F80)-1)*100,IF(E80+F80&lt;&gt;0,100,0))</f>
        <v>-21.882281430452842</v>
      </c>
    </row>
    <row r="81" spans="1:7" s="16" customFormat="1" ht="11.5" x14ac:dyDescent="0.25">
      <c r="A81" s="79" t="s">
        <v>54</v>
      </c>
      <c r="B81" s="67">
        <v>16884646.353999998</v>
      </c>
      <c r="C81" s="66">
        <v>16531737.017999999</v>
      </c>
      <c r="D81" s="98">
        <f>IFERROR(((B81/C81)-1)*100,IF(B81+C81&lt;&gt;0,100,0))</f>
        <v>2.1347383860252922</v>
      </c>
      <c r="E81" s="66">
        <v>676348205.55999994</v>
      </c>
      <c r="F81" s="66">
        <v>844840524.54299998</v>
      </c>
      <c r="G81" s="98">
        <f>IFERROR(((E81/F81)-1)*100,IF(E81+F81&lt;&gt;0,100,0))</f>
        <v>-19.943683344752273</v>
      </c>
    </row>
    <row r="82" spans="1:7" s="16" customFormat="1" ht="11.5" x14ac:dyDescent="0.25">
      <c r="A82" s="79" t="s">
        <v>55</v>
      </c>
      <c r="B82" s="67">
        <v>9799340.1260092799</v>
      </c>
      <c r="C82" s="66">
        <v>3607817.0965498001</v>
      </c>
      <c r="D82" s="98">
        <f>IFERROR(((B82/C82)-1)*100,IF(B82+C82&lt;&gt;0,100,0))</f>
        <v>171.61410525440743</v>
      </c>
      <c r="E82" s="66">
        <v>234149791.19512099</v>
      </c>
      <c r="F82" s="66">
        <v>287900313.12397701</v>
      </c>
      <c r="G82" s="98">
        <f>IFERROR(((E82/F82)-1)*100,IF(E82+F82&lt;&gt;0,100,0))</f>
        <v>-18.669837953844016</v>
      </c>
    </row>
    <row r="83" spans="1:7" s="32" customFormat="1" x14ac:dyDescent="0.25">
      <c r="A83" s="79" t="s">
        <v>94</v>
      </c>
      <c r="B83" s="98">
        <f>IFERROR(B81/B80/1000,)</f>
        <v>83.587358188118799</v>
      </c>
      <c r="C83" s="98">
        <f>IFERROR(C81/C80/1000,)</f>
        <v>77.25110756074767</v>
      </c>
      <c r="D83" s="98">
        <f>IFERROR(((B83/C83)-1)*100,IF(B83+C83&lt;&gt;0,100,0))</f>
        <v>8.2021485871752944</v>
      </c>
      <c r="E83" s="98">
        <f>IFERROR(E81/E80/1000,)</f>
        <v>87.712126255997916</v>
      </c>
      <c r="F83" s="98">
        <f>IFERROR(F81/F80/1000,)</f>
        <v>85.588139453246882</v>
      </c>
      <c r="G83" s="98">
        <f>IFERROR(((E83/F83)-1)*100,IF(E83+F83&lt;&gt;0,100,0))</f>
        <v>2.4816368439826597</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10118</v>
      </c>
      <c r="C86" s="64">
        <f>C68+C74+C80</f>
        <v>10119</v>
      </c>
      <c r="D86" s="98">
        <f>IFERROR(((B86/C86)-1)*100,IF(B86+C86&lt;&gt;0,100,0))</f>
        <v>-9.8823994465813136E-3</v>
      </c>
      <c r="E86" s="64">
        <f>E68+E74+E80</f>
        <v>437221</v>
      </c>
      <c r="F86" s="64">
        <f>F68+F74+F80</f>
        <v>443529</v>
      </c>
      <c r="G86" s="98">
        <f>IFERROR(((E86/F86)-1)*100,IF(E86+F86&lt;&gt;0,100,0))</f>
        <v>-1.4222294370830335</v>
      </c>
    </row>
    <row r="87" spans="1:7" s="62" customFormat="1" ht="11.5" x14ac:dyDescent="0.25">
      <c r="A87" s="79" t="s">
        <v>54</v>
      </c>
      <c r="B87" s="64">
        <f t="shared" ref="B87:C87" si="1">B69+B75+B81</f>
        <v>755497347.82799995</v>
      </c>
      <c r="C87" s="64">
        <f t="shared" si="1"/>
        <v>578014172.94599998</v>
      </c>
      <c r="D87" s="98">
        <f>IFERROR(((B87/C87)-1)*100,IF(B87+C87&lt;&gt;0,100,0))</f>
        <v>30.705678716736418</v>
      </c>
      <c r="E87" s="64">
        <f t="shared" ref="E87:F87" si="2">E69+E75+E81</f>
        <v>31837877620.816002</v>
      </c>
      <c r="F87" s="64">
        <f t="shared" si="2"/>
        <v>30217993724.271004</v>
      </c>
      <c r="G87" s="98">
        <f>IFERROR(((E87/F87)-1)*100,IF(E87+F87&lt;&gt;0,100,0))</f>
        <v>5.3606599806919508</v>
      </c>
    </row>
    <row r="88" spans="1:7" s="62" customFormat="1" ht="11.5" x14ac:dyDescent="0.25">
      <c r="A88" s="79" t="s">
        <v>55</v>
      </c>
      <c r="B88" s="64">
        <f t="shared" ref="B88:C88" si="3">B70+B76+B82</f>
        <v>765116918.26357925</v>
      </c>
      <c r="C88" s="64">
        <f t="shared" si="3"/>
        <v>549645555.10505974</v>
      </c>
      <c r="D88" s="98">
        <f>IFERROR(((B88/C88)-1)*100,IF(B88+C88&lt;&gt;0,100,0))</f>
        <v>39.201874945997538</v>
      </c>
      <c r="E88" s="64">
        <f t="shared" ref="E88:F88" si="4">E70+E76+E82</f>
        <v>30568838828.579872</v>
      </c>
      <c r="F88" s="64">
        <f t="shared" si="4"/>
        <v>28671526462.120331</v>
      </c>
      <c r="G88" s="98">
        <f>IFERROR(((E88/F88)-1)*100,IF(E88+F88&lt;&gt;0,100,0))</f>
        <v>6.6174096763428114</v>
      </c>
    </row>
    <row r="89" spans="1:7" s="63" customFormat="1" x14ac:dyDescent="0.25">
      <c r="A89" s="79" t="s">
        <v>95</v>
      </c>
      <c r="B89" s="98">
        <f>IFERROR((B75/B87)*100,IF(B75+B87&lt;&gt;0,100,0))</f>
        <v>75.261114513064996</v>
      </c>
      <c r="C89" s="98">
        <f>IFERROR((C75/C87)*100,IF(C75+C87&lt;&gt;0,100,0))</f>
        <v>59.054032570562796</v>
      </c>
      <c r="D89" s="98">
        <f>IFERROR(((B89/C89)-1)*100,IF(B89+C89&lt;&gt;0,100,0))</f>
        <v>27.444496568691722</v>
      </c>
      <c r="E89" s="98">
        <f>IFERROR((E75/E87)*100,IF(E75+E87&lt;&gt;0,100,0))</f>
        <v>69.677055781859096</v>
      </c>
      <c r="F89" s="98">
        <f>IFERROR((F75/F87)*100,IF(F75+F87&lt;&gt;0,100,0))</f>
        <v>64.165393198415472</v>
      </c>
      <c r="G89" s="98">
        <f>IFERROR(((E89/F89)-1)*100,IF(E89+F89&lt;&gt;0,100,0))</f>
        <v>8.589774501030778</v>
      </c>
    </row>
    <row r="90" spans="1:7" s="63" customFormat="1" x14ac:dyDescent="0.25">
      <c r="A90" s="3"/>
      <c r="B90" s="51"/>
      <c r="C90" s="51"/>
      <c r="D90" s="43"/>
      <c r="E90" s="51"/>
      <c r="F90" s="51"/>
      <c r="G90" s="51"/>
    </row>
    <row r="91" spans="1:7" s="32" customFormat="1" ht="14" x14ac:dyDescent="0.3">
      <c r="A91" s="143" t="s">
        <v>49</v>
      </c>
      <c r="B91" s="143"/>
      <c r="C91" s="143"/>
      <c r="D91" s="143"/>
      <c r="E91" s="143"/>
      <c r="F91" s="143"/>
      <c r="G91" s="143"/>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6" spans="1:7" x14ac:dyDescent="0.25">
      <c r="A96" s="121" t="s">
        <v>100</v>
      </c>
      <c r="B96" s="122"/>
      <c r="C96" s="122"/>
      <c r="D96" s="123"/>
      <c r="E96" s="122"/>
      <c r="F96" s="123"/>
      <c r="G96" s="124"/>
    </row>
    <row r="97" spans="1:7" ht="13.5" x14ac:dyDescent="0.25">
      <c r="A97" s="125" t="s">
        <v>87</v>
      </c>
      <c r="B97" s="126">
        <v>56240289.638999999</v>
      </c>
      <c r="C97" s="127">
        <v>84615905.963</v>
      </c>
      <c r="D97" s="128">
        <f>B97-C97</f>
        <v>-28375616.324000001</v>
      </c>
      <c r="E97" s="127">
        <v>2835330600.6729999</v>
      </c>
      <c r="F97" s="127">
        <v>3101867980.625</v>
      </c>
      <c r="G97" s="129">
        <f>E97-F97</f>
        <v>-266537379.95200014</v>
      </c>
    </row>
    <row r="98" spans="1:7" ht="13.5" x14ac:dyDescent="0.25">
      <c r="A98" s="125" t="s">
        <v>88</v>
      </c>
      <c r="B98" s="126">
        <v>54102936.685999997</v>
      </c>
      <c r="C98" s="127">
        <v>57748354.924999997</v>
      </c>
      <c r="D98" s="128">
        <f>B98-C98</f>
        <v>-3645418.2390000001</v>
      </c>
      <c r="E98" s="127">
        <v>2815037061.3239999</v>
      </c>
      <c r="F98" s="127">
        <v>3128337258.8600001</v>
      </c>
      <c r="G98" s="129">
        <f>E98-F98</f>
        <v>-313300197.53600025</v>
      </c>
    </row>
    <row r="99" spans="1:7" s="63" customFormat="1" x14ac:dyDescent="0.25">
      <c r="A99" s="130" t="s">
        <v>16</v>
      </c>
      <c r="B99" s="128">
        <f>B97-B98</f>
        <v>2137352.9530000016</v>
      </c>
      <c r="C99" s="128">
        <f>C97-C98</f>
        <v>26867551.038000003</v>
      </c>
      <c r="D99" s="131"/>
      <c r="E99" s="128">
        <f>E97-E98</f>
        <v>20293539.348999977</v>
      </c>
      <c r="F99" s="131">
        <f>F97-F98</f>
        <v>-26469278.235000134</v>
      </c>
      <c r="G99" s="129"/>
    </row>
    <row r="100" spans="1:7" s="63" customFormat="1" x14ac:dyDescent="0.25">
      <c r="A100" s="132"/>
      <c r="B100" s="133"/>
      <c r="C100" s="133"/>
      <c r="D100" s="134"/>
      <c r="E100" s="135"/>
      <c r="F100" s="135"/>
      <c r="G100" s="134"/>
    </row>
    <row r="101" spans="1:7" s="63" customFormat="1" x14ac:dyDescent="0.25">
      <c r="A101" s="136" t="s">
        <v>101</v>
      </c>
      <c r="B101" s="133"/>
      <c r="C101" s="133"/>
      <c r="D101" s="134"/>
      <c r="E101" s="135"/>
      <c r="F101" s="135"/>
      <c r="G101" s="134"/>
    </row>
    <row r="102" spans="1:7" s="16" customFormat="1" ht="13.5" x14ac:dyDescent="0.25">
      <c r="A102" s="79" t="s">
        <v>87</v>
      </c>
      <c r="B102" s="66">
        <v>19099286.581999999</v>
      </c>
      <c r="C102" s="118">
        <v>32803156.305</v>
      </c>
      <c r="D102" s="65">
        <f>B102-C102</f>
        <v>-13703869.723000001</v>
      </c>
      <c r="E102" s="118">
        <v>1001005308.58</v>
      </c>
      <c r="F102" s="118">
        <v>1216314666.5739999</v>
      </c>
      <c r="G102" s="80">
        <f>E102-F102</f>
        <v>-215309357.99399984</v>
      </c>
    </row>
    <row r="103" spans="1:7" s="16" customFormat="1" ht="13.5" x14ac:dyDescent="0.25">
      <c r="A103" s="79" t="s">
        <v>88</v>
      </c>
      <c r="B103" s="66">
        <v>21525629.537</v>
      </c>
      <c r="C103" s="118">
        <v>29253842.076000001</v>
      </c>
      <c r="D103" s="65">
        <f>B103-C103</f>
        <v>-7728212.5390000008</v>
      </c>
      <c r="E103" s="118">
        <v>1143585692.21</v>
      </c>
      <c r="F103" s="118">
        <v>1283388196.4990001</v>
      </c>
      <c r="G103" s="80">
        <f>E103-F103</f>
        <v>-139802504.28900003</v>
      </c>
    </row>
    <row r="104" spans="1:7" s="28" customFormat="1" ht="11.5" x14ac:dyDescent="0.25">
      <c r="A104" s="81" t="s">
        <v>16</v>
      </c>
      <c r="B104" s="65">
        <f>B102-B103</f>
        <v>-2426342.9550000019</v>
      </c>
      <c r="C104" s="65">
        <f>C102-C103</f>
        <v>3549314.2289999984</v>
      </c>
      <c r="D104" s="82"/>
      <c r="E104" s="65">
        <f>E102-E103</f>
        <v>-142580383.63</v>
      </c>
      <c r="F104" s="82">
        <f>F102-F103</f>
        <v>-67073529.925000191</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810.02595297368202</v>
      </c>
      <c r="C111" s="120">
        <v>740.22832382898503</v>
      </c>
      <c r="D111" s="98">
        <f>IFERROR(((B111/C111)-1)*100,IF(B111+C111&lt;&gt;0,100,0))</f>
        <v>9.429202706491191</v>
      </c>
      <c r="E111" s="84"/>
      <c r="F111" s="119">
        <v>814.23889392176602</v>
      </c>
      <c r="G111" s="119">
        <v>808.95003431197699</v>
      </c>
    </row>
    <row r="112" spans="1:7" s="16" customFormat="1" ht="11.5" x14ac:dyDescent="0.25">
      <c r="A112" s="79" t="s">
        <v>50</v>
      </c>
      <c r="B112" s="119">
        <v>799.40709956108799</v>
      </c>
      <c r="C112" s="120">
        <v>730.84729671176797</v>
      </c>
      <c r="D112" s="98">
        <f>IFERROR(((B112/C112)-1)*100,IF(B112+C112&lt;&gt;0,100,0))</f>
        <v>9.3808656278520317</v>
      </c>
      <c r="E112" s="84"/>
      <c r="F112" s="119">
        <v>803.39753397579295</v>
      </c>
      <c r="G112" s="119">
        <v>798.39023967282606</v>
      </c>
    </row>
    <row r="113" spans="1:7" s="16" customFormat="1" ht="11.5" x14ac:dyDescent="0.25">
      <c r="A113" s="79" t="s">
        <v>51</v>
      </c>
      <c r="B113" s="119">
        <v>857.728162201283</v>
      </c>
      <c r="C113" s="120">
        <v>779.95911900057899</v>
      </c>
      <c r="D113" s="98">
        <f>IFERROR(((B113/C113)-1)*100,IF(B113+C113&lt;&gt;0,100,0))</f>
        <v>9.9709127448058368</v>
      </c>
      <c r="E113" s="84"/>
      <c r="F113" s="119">
        <v>863.67577875760696</v>
      </c>
      <c r="G113" s="119">
        <v>856.18938047305596</v>
      </c>
    </row>
    <row r="114" spans="1:7" s="28" customFormat="1" ht="11.5" x14ac:dyDescent="0.25">
      <c r="A114" s="81" t="s">
        <v>52</v>
      </c>
      <c r="B114" s="85"/>
      <c r="C114" s="84"/>
      <c r="D114" s="86"/>
      <c r="E114" s="84"/>
      <c r="F114" s="71"/>
      <c r="G114" s="71"/>
    </row>
    <row r="115" spans="1:7" s="16" customFormat="1" ht="11.5" x14ac:dyDescent="0.25">
      <c r="A115" s="79" t="s">
        <v>56</v>
      </c>
      <c r="B115" s="119">
        <v>609.84793073819606</v>
      </c>
      <c r="C115" s="120">
        <v>590.70358878102502</v>
      </c>
      <c r="D115" s="98">
        <f>IFERROR(((B115/C115)-1)*100,IF(B115+C115&lt;&gt;0,100,0))</f>
        <v>3.2409388263032746</v>
      </c>
      <c r="E115" s="84"/>
      <c r="F115" s="119">
        <v>610.12347353720395</v>
      </c>
      <c r="G115" s="119">
        <v>609.18860815785001</v>
      </c>
    </row>
    <row r="116" spans="1:7" s="16" customFormat="1" ht="11.5" x14ac:dyDescent="0.25">
      <c r="A116" s="79" t="s">
        <v>57</v>
      </c>
      <c r="B116" s="119">
        <v>796.07076819553095</v>
      </c>
      <c r="C116" s="120">
        <v>769.46427343479797</v>
      </c>
      <c r="D116" s="98">
        <f>IFERROR(((B116/C116)-1)*100,IF(B116+C116&lt;&gt;0,100,0))</f>
        <v>3.4577946864205567</v>
      </c>
      <c r="E116" s="84"/>
      <c r="F116" s="119">
        <v>797.39219498195598</v>
      </c>
      <c r="G116" s="119">
        <v>795.41492538738703</v>
      </c>
    </row>
    <row r="117" spans="1:7" s="16" customFormat="1" ht="11.5" x14ac:dyDescent="0.25">
      <c r="A117" s="79" t="s">
        <v>59</v>
      </c>
      <c r="B117" s="119">
        <v>910.15889369971103</v>
      </c>
      <c r="C117" s="120">
        <v>846.50469650351204</v>
      </c>
      <c r="D117" s="98">
        <f>IFERROR(((B117/C117)-1)*100,IF(B117+C117&lt;&gt;0,100,0))</f>
        <v>7.5196508015989316</v>
      </c>
      <c r="E117" s="84"/>
      <c r="F117" s="119">
        <v>913.60737860222901</v>
      </c>
      <c r="G117" s="119">
        <v>909.19020796881102</v>
      </c>
    </row>
    <row r="118" spans="1:7" s="16" customFormat="1" ht="11.5" x14ac:dyDescent="0.25">
      <c r="A118" s="79" t="s">
        <v>58</v>
      </c>
      <c r="B118" s="119">
        <v>872.41303781344504</v>
      </c>
      <c r="C118" s="120">
        <v>762.34282450555395</v>
      </c>
      <c r="D118" s="98">
        <f>IFERROR(((B118/C118)-1)*100,IF(B118+C118&lt;&gt;0,100,0))</f>
        <v>14.438414027085678</v>
      </c>
      <c r="E118" s="84"/>
      <c r="F118" s="119">
        <v>880.32772128319004</v>
      </c>
      <c r="G118" s="119">
        <v>869.19737003493901</v>
      </c>
    </row>
    <row r="119" spans="1:7" s="32" customFormat="1" x14ac:dyDescent="0.25">
      <c r="A119" s="87"/>
      <c r="B119" s="88"/>
      <c r="C119" s="87"/>
      <c r="D119" s="87"/>
      <c r="E119" s="88"/>
      <c r="F119" s="87"/>
      <c r="G119" s="87"/>
    </row>
    <row r="120" spans="1:7" s="32" customFormat="1" ht="15.5" x14ac:dyDescent="0.35">
      <c r="A120" s="138" t="s">
        <v>73</v>
      </c>
      <c r="B120" s="138"/>
      <c r="C120" s="138"/>
      <c r="D120" s="138"/>
      <c r="E120" s="138"/>
      <c r="F120" s="138"/>
      <c r="G120" s="138"/>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2</v>
      </c>
      <c r="C126" s="66">
        <v>0</v>
      </c>
      <c r="D126" s="98">
        <f>IFERROR(((B126/C126)-1)*100,IF(B126+C126&lt;&gt;0,100,0))</f>
        <v>100</v>
      </c>
      <c r="E126" s="66">
        <v>22</v>
      </c>
      <c r="F126" s="66">
        <v>13</v>
      </c>
      <c r="G126" s="98">
        <f>IFERROR(((E126/F126)-1)*100,IF(E126+F126&lt;&gt;0,100,0))</f>
        <v>69.230769230769226</v>
      </c>
    </row>
    <row r="127" spans="1:7" s="16" customFormat="1" ht="11.5" x14ac:dyDescent="0.25">
      <c r="A127" s="79" t="s">
        <v>72</v>
      </c>
      <c r="B127" s="67">
        <v>134</v>
      </c>
      <c r="C127" s="66">
        <v>115</v>
      </c>
      <c r="D127" s="98">
        <f>IFERROR(((B127/C127)-1)*100,IF(B127+C127&lt;&gt;0,100,0))</f>
        <v>16.521739130434774</v>
      </c>
      <c r="E127" s="66">
        <v>10808</v>
      </c>
      <c r="F127" s="66">
        <v>13994</v>
      </c>
      <c r="G127" s="98">
        <f>IFERROR(((E127/F127)-1)*100,IF(E127+F127&lt;&gt;0,100,0))</f>
        <v>-22.766900100042875</v>
      </c>
    </row>
    <row r="128" spans="1:7" s="16" customFormat="1" ht="11.5" x14ac:dyDescent="0.25">
      <c r="A128" s="79" t="s">
        <v>74</v>
      </c>
      <c r="B128" s="67">
        <v>1</v>
      </c>
      <c r="C128" s="66">
        <v>7</v>
      </c>
      <c r="D128" s="98">
        <f>IFERROR(((B128/C128)-1)*100,IF(B128+C128&lt;&gt;0,100,0))</f>
        <v>-85.714285714285722</v>
      </c>
      <c r="E128" s="66">
        <v>395</v>
      </c>
      <c r="F128" s="66">
        <v>423</v>
      </c>
      <c r="G128" s="98">
        <f>IFERROR(((E128/F128)-1)*100,IF(E128+F128&lt;&gt;0,100,0))</f>
        <v>-6.619385342789597</v>
      </c>
    </row>
    <row r="129" spans="1:7" s="28" customFormat="1" ht="11.5" x14ac:dyDescent="0.25">
      <c r="A129" s="81" t="s">
        <v>34</v>
      </c>
      <c r="B129" s="82">
        <f>SUM(B126:B128)</f>
        <v>137</v>
      </c>
      <c r="C129" s="82">
        <f>SUM(C126:C128)</f>
        <v>122</v>
      </c>
      <c r="D129" s="98">
        <f>IFERROR(((B129/C129)-1)*100,IF(B129+C129&lt;&gt;0,100,0))</f>
        <v>12.295081967213118</v>
      </c>
      <c r="E129" s="82">
        <f>SUM(E126:E128)</f>
        <v>11225</v>
      </c>
      <c r="F129" s="82">
        <f>SUM(F126:F128)</f>
        <v>14430</v>
      </c>
      <c r="G129" s="98">
        <f>IFERROR(((E129/F129)-1)*100,IF(E129+F129&lt;&gt;0,100,0))</f>
        <v>-22.210672210672211</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16</v>
      </c>
      <c r="C132" s="66">
        <v>81</v>
      </c>
      <c r="D132" s="98">
        <f>IFERROR(((B132/C132)-1)*100,IF(B132+C132&lt;&gt;0,100,0))</f>
        <v>-80.246913580246911</v>
      </c>
      <c r="E132" s="66">
        <v>1084</v>
      </c>
      <c r="F132" s="66">
        <v>1619</v>
      </c>
      <c r="G132" s="98">
        <f>IFERROR(((E132/F132)-1)*100,IF(E132+F132&lt;&gt;0,100,0))</f>
        <v>-33.045089561457687</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16</v>
      </c>
      <c r="C134" s="82">
        <f>SUM(C132:C133)</f>
        <v>81</v>
      </c>
      <c r="D134" s="98">
        <f>IFERROR(((B134/C134)-1)*100,IF(B134+C134&lt;&gt;0,100,0))</f>
        <v>-80.246913580246911</v>
      </c>
      <c r="E134" s="82">
        <f>SUM(E132:E133)</f>
        <v>1084</v>
      </c>
      <c r="F134" s="82">
        <f>SUM(F132:F133)</f>
        <v>1619</v>
      </c>
      <c r="G134" s="98">
        <f>IFERROR(((E134/F134)-1)*100,IF(E134+F134&lt;&gt;0,100,0))</f>
        <v>-33.045089561457687</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50075</v>
      </c>
      <c r="C137" s="66">
        <v>0</v>
      </c>
      <c r="D137" s="98">
        <f>IFERROR(((B137/C137)-1)*100,IF(B137+C137&lt;&gt;0,100,0))</f>
        <v>100</v>
      </c>
      <c r="E137" s="66">
        <v>261815</v>
      </c>
      <c r="F137" s="66">
        <v>110085</v>
      </c>
      <c r="G137" s="98">
        <f>IFERROR(((E137/F137)-1)*100,IF(E137+F137&lt;&gt;0,100,0))</f>
        <v>137.8298587455148</v>
      </c>
    </row>
    <row r="138" spans="1:7" s="16" customFormat="1" ht="11.5" x14ac:dyDescent="0.25">
      <c r="A138" s="79" t="s">
        <v>72</v>
      </c>
      <c r="B138" s="67">
        <v>30493</v>
      </c>
      <c r="C138" s="66">
        <v>24710</v>
      </c>
      <c r="D138" s="98">
        <f>IFERROR(((B138/C138)-1)*100,IF(B138+C138&lt;&gt;0,100,0))</f>
        <v>23.403480372318896</v>
      </c>
      <c r="E138" s="66">
        <v>11537021</v>
      </c>
      <c r="F138" s="66">
        <v>12236684</v>
      </c>
      <c r="G138" s="98">
        <f>IFERROR(((E138/F138)-1)*100,IF(E138+F138&lt;&gt;0,100,0))</f>
        <v>-5.7177500048215641</v>
      </c>
    </row>
    <row r="139" spans="1:7" s="16" customFormat="1" ht="11.5" x14ac:dyDescent="0.25">
      <c r="A139" s="79" t="s">
        <v>74</v>
      </c>
      <c r="B139" s="67">
        <v>2</v>
      </c>
      <c r="C139" s="66">
        <v>21</v>
      </c>
      <c r="D139" s="98">
        <f>IFERROR(((B139/C139)-1)*100,IF(B139+C139&lt;&gt;0,100,0))</f>
        <v>-90.476190476190482</v>
      </c>
      <c r="E139" s="66">
        <v>17259</v>
      </c>
      <c r="F139" s="66">
        <v>24665</v>
      </c>
      <c r="G139" s="98">
        <f>IFERROR(((E139/F139)-1)*100,IF(E139+F139&lt;&gt;0,100,0))</f>
        <v>-30.026353131968374</v>
      </c>
    </row>
    <row r="140" spans="1:7" s="16" customFormat="1" ht="11.5" x14ac:dyDescent="0.25">
      <c r="A140" s="81" t="s">
        <v>34</v>
      </c>
      <c r="B140" s="82">
        <f>SUM(B137:B139)</f>
        <v>80570</v>
      </c>
      <c r="C140" s="82">
        <f>SUM(C137:C139)</f>
        <v>24731</v>
      </c>
      <c r="D140" s="98">
        <f>IFERROR(((B140/C140)-1)*100,IF(B140+C140&lt;&gt;0,100,0))</f>
        <v>225.7854514576847</v>
      </c>
      <c r="E140" s="82">
        <f>SUM(E137:E139)</f>
        <v>11816095</v>
      </c>
      <c r="F140" s="82">
        <f>SUM(F137:F139)</f>
        <v>12371434</v>
      </c>
      <c r="G140" s="98">
        <f>IFERROR(((E140/F140)-1)*100,IF(E140+F140&lt;&gt;0,100,0))</f>
        <v>-4.4888814021074701</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12100</v>
      </c>
      <c r="C143" s="66">
        <v>51720</v>
      </c>
      <c r="D143" s="98">
        <f>IFERROR(((B143/C143)-1)*100,)</f>
        <v>-76.604795050270695</v>
      </c>
      <c r="E143" s="66">
        <v>586174</v>
      </c>
      <c r="F143" s="66">
        <v>710435</v>
      </c>
      <c r="G143" s="98">
        <f>IFERROR(((E143/F143)-1)*100,)</f>
        <v>-17.490833081140433</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12100</v>
      </c>
      <c r="C145" s="82">
        <f>SUM(C143:C144)</f>
        <v>51720</v>
      </c>
      <c r="D145" s="98">
        <f>IFERROR(((B145/C145)-1)*100,)</f>
        <v>-76.604795050270695</v>
      </c>
      <c r="E145" s="82">
        <f>SUM(E143:E144)</f>
        <v>586174</v>
      </c>
      <c r="F145" s="82">
        <f>SUM(F143:F144)</f>
        <v>710435</v>
      </c>
      <c r="G145" s="98">
        <f>IFERROR(((E145/F145)-1)*100,)</f>
        <v>-17.490833081140433</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1205705.3125</v>
      </c>
      <c r="C148" s="66">
        <v>0</v>
      </c>
      <c r="D148" s="98">
        <f>IFERROR(((B148/C148)-1)*100,IF(B148+C148&lt;&gt;0,100,0))</f>
        <v>100</v>
      </c>
      <c r="E148" s="66">
        <v>6287021.1775000002</v>
      </c>
      <c r="F148" s="66">
        <v>2654433.5237500002</v>
      </c>
      <c r="G148" s="98">
        <f>IFERROR(((E148/F148)-1)*100,IF(E148+F148&lt;&gt;0,100,0))</f>
        <v>136.84982581963973</v>
      </c>
    </row>
    <row r="149" spans="1:7" s="32" customFormat="1" x14ac:dyDescent="0.25">
      <c r="A149" s="79" t="s">
        <v>72</v>
      </c>
      <c r="B149" s="67">
        <v>2869226.3291099998</v>
      </c>
      <c r="C149" s="66">
        <v>2168686.4182099998</v>
      </c>
      <c r="D149" s="98">
        <f>IFERROR(((B149/C149)-1)*100,IF(B149+C149&lt;&gt;0,100,0))</f>
        <v>32.30249910811056</v>
      </c>
      <c r="E149" s="66">
        <v>1078378573.41276</v>
      </c>
      <c r="F149" s="66">
        <v>1127914590.8777101</v>
      </c>
      <c r="G149" s="98">
        <f>IFERROR(((E149/F149)-1)*100,IF(E149+F149&lt;&gt;0,100,0))</f>
        <v>-4.3918234470575079</v>
      </c>
    </row>
    <row r="150" spans="1:7" s="32" customFormat="1" x14ac:dyDescent="0.25">
      <c r="A150" s="79" t="s">
        <v>74</v>
      </c>
      <c r="B150" s="67">
        <v>16150.34</v>
      </c>
      <c r="C150" s="66">
        <v>156873.04</v>
      </c>
      <c r="D150" s="98">
        <f>IFERROR(((B150/C150)-1)*100,IF(B150+C150&lt;&gt;0,100,0))</f>
        <v>-89.70483392174971</v>
      </c>
      <c r="E150" s="66">
        <v>101461243.02</v>
      </c>
      <c r="F150" s="66">
        <v>121560394.23999999</v>
      </c>
      <c r="G150" s="98">
        <f>IFERROR(((E150/F150)-1)*100,IF(E150+F150&lt;&gt;0,100,0))</f>
        <v>-16.534292559398665</v>
      </c>
    </row>
    <row r="151" spans="1:7" s="16" customFormat="1" ht="11.5" x14ac:dyDescent="0.25">
      <c r="A151" s="81" t="s">
        <v>34</v>
      </c>
      <c r="B151" s="82">
        <f>SUM(B148:B150)</f>
        <v>4091081.9816099997</v>
      </c>
      <c r="C151" s="82">
        <f>SUM(C148:C150)</f>
        <v>2325559.4582099998</v>
      </c>
      <c r="D151" s="98">
        <f>IFERROR(((B151/C151)-1)*100,IF(B151+C151&lt;&gt;0,100,0))</f>
        <v>75.918184640135379</v>
      </c>
      <c r="E151" s="82">
        <f>SUM(E148:E150)</f>
        <v>1186126837.61026</v>
      </c>
      <c r="F151" s="82">
        <f>SUM(F148:F150)</f>
        <v>1252129418.6414602</v>
      </c>
      <c r="G151" s="98">
        <f>IFERROR(((E151/F151)-1)*100,IF(E151+F151&lt;&gt;0,100,0))</f>
        <v>-5.2712267636688797</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22052.5</v>
      </c>
      <c r="C154" s="66">
        <v>176445.62700000001</v>
      </c>
      <c r="D154" s="98">
        <f>IFERROR(((B154/C154)-1)*100,IF(B154+C154&lt;&gt;0,100,0))</f>
        <v>-87.501815502630734</v>
      </c>
      <c r="E154" s="66">
        <v>974532.95833000005</v>
      </c>
      <c r="F154" s="66">
        <v>1393363.6419500001</v>
      </c>
      <c r="G154" s="98">
        <f>IFERROR(((E154/F154)-1)*100,IF(E154+F154&lt;&gt;0,100,0))</f>
        <v>-30.058964581123291</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22052.5</v>
      </c>
      <c r="C156" s="82">
        <f>SUM(C154:C155)</f>
        <v>176445.62700000001</v>
      </c>
      <c r="D156" s="98">
        <f>IFERROR(((B156/C156)-1)*100,IF(B156+C156&lt;&gt;0,100,0))</f>
        <v>-87.501815502630734</v>
      </c>
      <c r="E156" s="82">
        <f>SUM(E154:E155)</f>
        <v>974532.95833000005</v>
      </c>
      <c r="F156" s="82">
        <f>SUM(F154:F155)</f>
        <v>1393363.6419500001</v>
      </c>
      <c r="G156" s="98">
        <f>IFERROR(((E156/F156)-1)*100,IF(E156+F156&lt;&gt;0,100,0))</f>
        <v>-30.058964581123291</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60010</v>
      </c>
      <c r="D159" s="98">
        <f>IFERROR(((B159/C159)-1)*100,IF(B159+C159&lt;&gt;0,100,0))</f>
        <v>-99.641726378936852</v>
      </c>
      <c r="E159" s="78"/>
      <c r="F159" s="78"/>
      <c r="G159" s="65"/>
    </row>
    <row r="160" spans="1:7" s="16" customFormat="1" ht="11.5" x14ac:dyDescent="0.25">
      <c r="A160" s="79" t="s">
        <v>72</v>
      </c>
      <c r="B160" s="67">
        <v>993824</v>
      </c>
      <c r="C160" s="66">
        <v>924505</v>
      </c>
      <c r="D160" s="98">
        <f>IFERROR(((B160/C160)-1)*100,IF(B160+C160&lt;&gt;0,100,0))</f>
        <v>7.4979583669098515</v>
      </c>
      <c r="E160" s="78"/>
      <c r="F160" s="78"/>
      <c r="G160" s="65"/>
    </row>
    <row r="161" spans="1:7" s="16" customFormat="1" ht="11.5" x14ac:dyDescent="0.25">
      <c r="A161" s="79" t="s">
        <v>74</v>
      </c>
      <c r="B161" s="67">
        <v>1706</v>
      </c>
      <c r="C161" s="66">
        <v>2239</v>
      </c>
      <c r="D161" s="98">
        <f>IFERROR(((B161/C161)-1)*100,IF(B161+C161&lt;&gt;0,100,0))</f>
        <v>-23.805270209915143</v>
      </c>
      <c r="E161" s="78"/>
      <c r="F161" s="78"/>
      <c r="G161" s="65"/>
    </row>
    <row r="162" spans="1:7" s="28" customFormat="1" ht="11.5" x14ac:dyDescent="0.25">
      <c r="A162" s="81" t="s">
        <v>34</v>
      </c>
      <c r="B162" s="82">
        <f>SUM(B159:B161)</f>
        <v>995745</v>
      </c>
      <c r="C162" s="82">
        <f>SUM(C159:C161)</f>
        <v>986754</v>
      </c>
      <c r="D162" s="98">
        <f>IFERROR(((B162/C162)-1)*100,IF(B162+C162&lt;&gt;0,100,0))</f>
        <v>0.91116934919950321</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126384</v>
      </c>
      <c r="C165" s="66">
        <v>110920</v>
      </c>
      <c r="D165" s="98">
        <f>IFERROR(((B165/C165)-1)*100,IF(B165+C165&lt;&gt;0,100,0))</f>
        <v>13.941579516768844</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126384</v>
      </c>
      <c r="C167" s="82">
        <f>SUM(C165:C166)</f>
        <v>110920</v>
      </c>
      <c r="D167" s="98">
        <f>IFERROR(((B167/C167)-1)*100,IF(B167+C167&lt;&gt;0,100,0))</f>
        <v>13.941579516768844</v>
      </c>
      <c r="E167" s="82"/>
      <c r="F167" s="82"/>
      <c r="G167" s="65"/>
    </row>
    <row r="168" spans="1:7" s="32" customFormat="1" ht="14" x14ac:dyDescent="0.3">
      <c r="A168" s="36"/>
      <c r="B168" s="36"/>
      <c r="C168" s="36"/>
      <c r="D168" s="36"/>
      <c r="E168" s="44"/>
      <c r="F168" s="33"/>
      <c r="G168" s="33"/>
    </row>
    <row r="169" spans="1:7" ht="15.5" x14ac:dyDescent="0.35">
      <c r="A169" s="138" t="s">
        <v>60</v>
      </c>
      <c r="B169" s="138"/>
      <c r="C169" s="138"/>
      <c r="D169" s="138"/>
      <c r="E169" s="138"/>
      <c r="F169" s="138"/>
      <c r="G169" s="138"/>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16939</v>
      </c>
      <c r="C175" s="113">
        <v>11788</v>
      </c>
      <c r="D175" s="111">
        <f>IFERROR(((B175/C175)-1)*100,IF(B175+C175&lt;&gt;0,100,0))</f>
        <v>43.696979979640304</v>
      </c>
      <c r="E175" s="113">
        <v>411438</v>
      </c>
      <c r="F175" s="113">
        <v>417967</v>
      </c>
      <c r="G175" s="111">
        <f>IFERROR(((E175/F175)-1)*100,IF(E175+F175&lt;&gt;0,100,0))</f>
        <v>-1.5620850449915902</v>
      </c>
    </row>
    <row r="176" spans="1:7" x14ac:dyDescent="0.25">
      <c r="A176" s="101" t="s">
        <v>32</v>
      </c>
      <c r="B176" s="112">
        <v>106469</v>
      </c>
      <c r="C176" s="113">
        <v>84530</v>
      </c>
      <c r="D176" s="111">
        <f t="shared" ref="D176:D178" si="5">IFERROR(((B176/C176)-1)*100,IF(B176+C176&lt;&gt;0,100,0))</f>
        <v>25.954099136401275</v>
      </c>
      <c r="E176" s="113">
        <v>2921416</v>
      </c>
      <c r="F176" s="113">
        <v>2745126</v>
      </c>
      <c r="G176" s="111">
        <f>IFERROR(((E176/F176)-1)*100,IF(E176+F176&lt;&gt;0,100,0))</f>
        <v>6.4219274452247399</v>
      </c>
    </row>
    <row r="177" spans="1:7" x14ac:dyDescent="0.25">
      <c r="A177" s="101" t="s">
        <v>92</v>
      </c>
      <c r="B177" s="112">
        <v>37166592</v>
      </c>
      <c r="C177" s="113">
        <v>26467723</v>
      </c>
      <c r="D177" s="111">
        <f t="shared" si="5"/>
        <v>40.422324957836373</v>
      </c>
      <c r="E177" s="113">
        <v>965205543</v>
      </c>
      <c r="F177" s="113">
        <v>766647149</v>
      </c>
      <c r="G177" s="111">
        <f>IFERROR(((E177/F177)-1)*100,IF(E177+F177&lt;&gt;0,100,0))</f>
        <v>25.899580303532833</v>
      </c>
    </row>
    <row r="178" spans="1:7" x14ac:dyDescent="0.25">
      <c r="A178" s="101" t="s">
        <v>93</v>
      </c>
      <c r="B178" s="112">
        <v>140835</v>
      </c>
      <c r="C178" s="113">
        <v>138683</v>
      </c>
      <c r="D178" s="111">
        <f t="shared" si="5"/>
        <v>1.5517402998204588</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429</v>
      </c>
      <c r="C181" s="113">
        <v>433</v>
      </c>
      <c r="D181" s="111">
        <f t="shared" ref="D181:D184" si="6">IFERROR(((B181/C181)-1)*100,IF(B181+C181&lt;&gt;0,100,0))</f>
        <v>-0.92378752886835835</v>
      </c>
      <c r="E181" s="113">
        <v>19021</v>
      </c>
      <c r="F181" s="113">
        <v>19670</v>
      </c>
      <c r="G181" s="111">
        <f t="shared" ref="G181" si="7">IFERROR(((E181/F181)-1)*100,IF(E181+F181&lt;&gt;0,100,0))</f>
        <v>-3.2994407727503838</v>
      </c>
    </row>
    <row r="182" spans="1:7" x14ac:dyDescent="0.25">
      <c r="A182" s="101" t="s">
        <v>32</v>
      </c>
      <c r="B182" s="112">
        <v>2452</v>
      </c>
      <c r="C182" s="113">
        <v>7569</v>
      </c>
      <c r="D182" s="111">
        <f t="shared" si="6"/>
        <v>-67.604703395428729</v>
      </c>
      <c r="E182" s="113">
        <v>230697</v>
      </c>
      <c r="F182" s="113">
        <v>254322</v>
      </c>
      <c r="G182" s="111">
        <f t="shared" ref="G182" si="8">IFERROR(((E182/F182)-1)*100,IF(E182+F182&lt;&gt;0,100,0))</f>
        <v>-9.2894047703305223</v>
      </c>
    </row>
    <row r="183" spans="1:7" x14ac:dyDescent="0.25">
      <c r="A183" s="101" t="s">
        <v>92</v>
      </c>
      <c r="B183" s="112">
        <v>26249</v>
      </c>
      <c r="C183" s="113">
        <v>126228</v>
      </c>
      <c r="D183" s="111">
        <f t="shared" si="6"/>
        <v>-79.205089203663221</v>
      </c>
      <c r="E183" s="113">
        <v>4114358</v>
      </c>
      <c r="F183" s="113">
        <v>2591831</v>
      </c>
      <c r="G183" s="111">
        <f t="shared" ref="G183" si="9">IFERROR(((E183/F183)-1)*100,IF(E183+F183&lt;&gt;0,100,0))</f>
        <v>58.743297691863397</v>
      </c>
    </row>
    <row r="184" spans="1:7" x14ac:dyDescent="0.25">
      <c r="A184" s="101" t="s">
        <v>93</v>
      </c>
      <c r="B184" s="112">
        <v>53004</v>
      </c>
      <c r="C184" s="113">
        <v>72115</v>
      </c>
      <c r="D184" s="111">
        <f t="shared" si="6"/>
        <v>-26.500728003882688</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37" t="s">
        <v>85</v>
      </c>
      <c r="B188" s="137"/>
      <c r="C188" s="137"/>
      <c r="D188" s="137"/>
      <c r="E188" s="137"/>
      <c r="F188" s="137"/>
      <c r="G188" s="137"/>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2021-12-20T06:18:48Z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2021-11-22T06:47:52Z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f013d128-cc25-40e0-a53a-635c7eacf62b</vt:lpwstr>
  </property>
  <property fmtid="{D5CDD505-2E9C-101B-9397-08002B2CF9AE}" pid="8" name="MSIP_Label_66d8a90e-c522-4829-9625-db8c70f8b095_ContentBits">
    <vt:lpwstr>0</vt:lpwstr>
  </property>
</Properties>
</file>