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C:\Users\MzwandileR\Desktop\WORK!\Data Analytics\Weekly Market Statistics\"/>
    </mc:Choice>
  </mc:AlternateContent>
  <xr:revisionPtr revIDLastSave="0" documentId="13_ncr:1_{985DF229-B3AA-494C-A09B-CCFEA3151250}" xr6:coauthVersionLast="47" xr6:coauthVersionMax="47" xr10:uidLastSave="{00000000-0000-0000-0000-000000000000}"/>
  <bookViews>
    <workbookView xWindow="-21720" yWindow="2550" windowWidth="21840" windowHeight="131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<sst xmlns="http://schemas.openxmlformats.org/spreadsheetml/2006/main" count="270" uniqueCount="102">
  <si>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</si>
  <si>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</si>
  <si>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</si>
  <si>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</si>
  <si>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</si>
  <si>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</si>
  <si>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</si>
  <si>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</si>
  <si>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</si>
  <si>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</si>
  <si>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</si>
  <si>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</si>
  <si>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</si>
  <si>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</si>
  <si>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</si>
  <si>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</si>
  <si>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</si>
  <si>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</si>
  <si>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</si>
  <si>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</si>
  <si>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</si>
  <si>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</si>
  <si>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</si>
  <si>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</si>
  <si>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</si>
  <si>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</si>
  <si>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</si>
  <si>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</si>
  <si>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</si>
  <si>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</si>
  <si>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</si>
  <si>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</si>
  <si>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</si>
  <si>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</si>
  <si>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</si>
  <si>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</si>
  <si>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</si>
  <si>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</si>
  <si>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</si>
  <si>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</si>
  <si>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</si>
  <si>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</si>
  <si>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</si>
  <si>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</si>
  <si>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</si>
  <si>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</si>
  <si>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</si>
  <si>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</si>
  <si>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</si>
  <si>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</si>
  <si>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</si>
  <si>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</si>
  <si>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</si>
  <si>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</si>
  <si>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</si>
  <si>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</si>
  <si>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</si>
  <si>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</si>
  <si>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</si>
  <si>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</si>
  <si>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</si>
  <si>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</si>
  <si>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</si>
  <si>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</si>
  <si>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</si>
  <si>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</si>
  <si>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</si>
  <si>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</si>
  <si>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</si>
  <si>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</si>
  <si>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</si>
  <si>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</si>
  <si>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</si>
  <si>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</si>
  <si>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</si>
  <si>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</si>
  <si>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</si>
  <si>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</si>
  <si>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</si>
  <si>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</si>
  <si>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</si>
  <si>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</si>
  <si>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</si>
  <si>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</si>
  <si>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</si>
  <si>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</si>
  <si>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</si>
  <si>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</si>
  <si>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</si>
  <si>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</si>
  <si>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</si>
  <si>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</si>
  <si>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</si>
  <si>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</si>
  <si>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</si>
  <si>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</si>
  <si>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</si>
  <si>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10 December 2021</t>
  </si>
  <si>
    <t>10.12.2021</t>
  </si>
  <si>
    <t>04.12.2020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</si>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</sst>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4"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49">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xf numFmtId="0" fontId="21" fillId="0" borderId="0" xfId="0" applyFont="1" applyFill="1" applyBorder="1"/>
    <xf numFmtId="0" fontId="55" fillId="5" borderId="0" xfId="2566" applyFont="1" applyFill="1" applyAlignment="1">
      <alignment horizontal="left"/>
    </xf>
    <xf numFmtId="0" fontId="55" fillId="5" borderId="0" xfId="2566" quotePrefix="1" applyFont="1" applyFill="1" applyAlignment="1">
      <alignment horizontal="right"/>
    </xf>
    <xf numFmtId="0" fontId="55" fillId="5" borderId="0" xfId="2566" applyFont="1" applyFill="1" applyAlignment="1">
      <alignment horizontal="right"/>
    </xf>
    <xf numFmtId="1" fontId="55" fillId="5" borderId="0" xfId="2566" applyNumberFormat="1" applyFont="1" applyFill="1" applyAlignment="1">
      <alignment horizontal="right"/>
    </xf>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65" fillId="6" borderId="0" xfId="2566" applyFont="1" applyFill="1"/>
    <xf numFmtId="165" fontId="65" fillId="6" borderId="0" xfId="4" applyNumberFormat="1" applyFont="1" applyFill="1" applyBorder="1" applyAlignment="1">
      <alignment horizontal="right"/>
    </xf>
    <xf numFmtId="0" fontId="73" fillId="5" borderId="0" xfId="2566" applyFont="1" applyFill="1" applyAlignment="1">
      <alignment horizontal="lef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67333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showGridLines="0" tabSelected="1" zoomScaleNormal="100" zoomScalePageLayoutView="70" workbookViewId="0">
      <selection activeCell="A7" sqref="A7"/>
    </sheetView>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3.7265625" style="23" customWidth="1"/>
    <col min="8" max="16384" width="9.1796875" style="23"/>
  </cols>
  <sheetData>
    <row r="1" spans="1:7" x14ac:dyDescent="0.25">
      <c r="A1" s="24"/>
    </row>
    <row r="2" spans="1:7" ht="23" x14ac:dyDescent="0.5">
      <c r="A2" s="140" t="s">
        <v>96</v>
      </c>
      <c r="B2" s="140"/>
      <c r="C2" s="140"/>
      <c r="D2" s="140"/>
      <c r="E2" s="140"/>
      <c r="F2" s="140"/>
      <c r="G2" s="140"/>
    </row>
    <row r="3" spans="1:7" ht="15.5" x14ac:dyDescent="0.35">
      <c r="A3" s="141" t="s">
        <v>97</v>
      </c>
      <c r="B3" s="141"/>
      <c r="C3" s="141"/>
      <c r="D3" s="141"/>
      <c r="E3" s="141"/>
      <c r="F3" s="141"/>
      <c r="G3" s="141"/>
    </row>
    <row r="4" spans="1:7" ht="13" x14ac:dyDescent="0.3">
      <c r="B4" s="20"/>
      <c r="C4" s="20"/>
      <c r="D4" s="20"/>
      <c r="E4" s="20"/>
      <c r="G4" s="19"/>
    </row>
    <row r="5" spans="1:7" x14ac:dyDescent="0.25">
      <c r="A5" s="20"/>
      <c r="B5" s="18"/>
      <c r="C5" s="18"/>
      <c r="D5" s="18"/>
      <c r="E5" s="20"/>
      <c r="F5" s="20"/>
      <c r="G5" s="20"/>
    </row>
    <row r="6" spans="1:7" ht="15.5" x14ac:dyDescent="0.35">
      <c r="A6" s="142" t="s">
        <v>69</v>
      </c>
      <c r="B6" s="142"/>
      <c r="C6" s="142"/>
      <c r="D6" s="142"/>
      <c r="E6" s="142"/>
      <c r="F6" s="142"/>
      <c r="G6" s="142"/>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1668864</v>
      </c>
      <c r="C11" s="67">
        <v>2035941</v>
      </c>
      <c r="D11" s="98">
        <f>IFERROR(((B11/C11)-1)*100,IF(B11+C11&lt;&gt;0,100,0))</f>
        <v>-18.029844676245531</v>
      </c>
      <c r="E11" s="67">
        <v>78954591</v>
      </c>
      <c r="F11" s="67">
        <v>88573458</v>
      </c>
      <c r="G11" s="98">
        <f>IFERROR(((E11/F11)-1)*100,IF(E11+F11&lt;&gt;0,100,0))</f>
        <v>-10.859762300349619</v>
      </c>
    </row>
    <row r="12" spans="1:7" s="16" customFormat="1" ht="11.5" x14ac:dyDescent="0.25">
      <c r="A12" s="64" t="s">
        <v>9</v>
      </c>
      <c r="B12" s="67">
        <v>2078189.75</v>
      </c>
      <c r="C12" s="67">
        <v>3166260.4449999998</v>
      </c>
      <c r="D12" s="98">
        <f>IFERROR(((B12/C12)-1)*100,IF(B12+C12&lt;&gt;0,100,0))</f>
        <v>-34.36453551122829</v>
      </c>
      <c r="E12" s="67">
        <v>118863089.26000001</v>
      </c>
      <c r="F12" s="67">
        <v>109835734.71699999</v>
      </c>
      <c r="G12" s="98">
        <f>IFERROR(((E12/F12)-1)*100,IF(E12+F12&lt;&gt;0,100,0))</f>
        <v>8.2189594909704677</v>
      </c>
    </row>
    <row r="13" spans="1:7" s="16" customFormat="1" ht="11.5" x14ac:dyDescent="0.25">
      <c r="A13" s="64" t="s">
        <v>10</v>
      </c>
      <c r="B13" s="67">
        <v>107651954.643925</v>
      </c>
      <c r="C13" s="67">
        <v>136119242.59945899</v>
      </c>
      <c r="D13" s="98">
        <f>IFERROR(((B13/C13)-1)*100,IF(B13+C13&lt;&gt;0,100,0))</f>
        <v>-20.913492767000708</v>
      </c>
      <c r="E13" s="67">
        <v>5640697339.5532598</v>
      </c>
      <c r="F13" s="67">
        <v>5470471307.9633904</v>
      </c>
      <c r="G13" s="98">
        <f>IFERROR(((E13/F13)-1)*100,IF(E13+F13&lt;&gt;0,100,0))</f>
        <v>3.1117251513973043</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453</v>
      </c>
      <c r="C16" s="67">
        <v>511</v>
      </c>
      <c r="D16" s="98">
        <f>IFERROR(((B16/C16)-1)*100,IF(B16+C16&lt;&gt;0,100,0))</f>
        <v>-11.350293542074363</v>
      </c>
      <c r="E16" s="67">
        <v>17504</v>
      </c>
      <c r="F16" s="67">
        <v>15575</v>
      </c>
      <c r="G16" s="98">
        <f>IFERROR(((E16/F16)-1)*100,IF(E16+F16&lt;&gt;0,100,0))</f>
        <v>12.385232744783314</v>
      </c>
    </row>
    <row r="17" spans="1:7" s="16" customFormat="1" ht="11.5" x14ac:dyDescent="0.25">
      <c r="A17" s="64" t="s">
        <v>9</v>
      </c>
      <c r="B17" s="67">
        <v>250600.53599999999</v>
      </c>
      <c r="C17" s="67">
        <v>306418.00699999998</v>
      </c>
      <c r="D17" s="98">
        <f>IFERROR(((B17/C17)-1)*100,IF(B17+C17&lt;&gt;0,100,0))</f>
        <v>-18.216119720405331</v>
      </c>
      <c r="E17" s="67">
        <v>11261410.898</v>
      </c>
      <c r="F17" s="67">
        <v>8732875.0179999992</v>
      </c>
      <c r="G17" s="98">
        <f>IFERROR(((E17/F17)-1)*100,IF(E17+F17&lt;&gt;0,100,0))</f>
        <v>28.954220400363461</v>
      </c>
    </row>
    <row r="18" spans="1:7" s="16" customFormat="1" ht="11.5" x14ac:dyDescent="0.25">
      <c r="A18" s="64" t="s">
        <v>10</v>
      </c>
      <c r="B18" s="67">
        <v>10795763.8037102</v>
      </c>
      <c r="C18" s="67">
        <v>7509975.1199245201</v>
      </c>
      <c r="D18" s="98">
        <f>IFERROR(((B18/C18)-1)*100,IF(B18+C18&lt;&gt;0,100,0))</f>
        <v>43.752324492636994</v>
      </c>
      <c r="E18" s="67">
        <v>509480924.17428499</v>
      </c>
      <c r="F18" s="67">
        <v>323885253.26961201</v>
      </c>
      <c r="G18" s="98">
        <f>IFERROR(((E18/F18)-1)*100,IF(E18+F18&lt;&gt;0,100,0))</f>
        <v>57.30290867864165</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13444891.284949999</v>
      </c>
      <c r="C24" s="66">
        <v>25869329.658020001</v>
      </c>
      <c r="D24" s="65">
        <f>B24-C24</f>
        <v>-12424438.373070002</v>
      </c>
      <c r="E24" s="67">
        <v>951871789.27541995</v>
      </c>
      <c r="F24" s="67">
        <v>880248575.01539004</v>
      </c>
      <c r="G24" s="65">
        <f>E24-F24</f>
        <v>71623214.260029912</v>
      </c>
    </row>
    <row r="25" spans="1:7" s="16" customFormat="1" ht="11.5" x14ac:dyDescent="0.25">
      <c r="A25" s="68" t="s">
        <v>15</v>
      </c>
      <c r="B25" s="66">
        <v>21356398.981759999</v>
      </c>
      <c r="C25" s="66">
        <v>41472398.392820001</v>
      </c>
      <c r="D25" s="65">
        <f>B25-C25</f>
        <v>-20115999.411060002</v>
      </c>
      <c r="E25" s="67">
        <v>1091406991.7448499</v>
      </c>
      <c r="F25" s="67">
        <v>1020867245.43156</v>
      </c>
      <c r="G25" s="65">
        <f>E25-F25</f>
        <v>70539746.313289881</v>
      </c>
    </row>
    <row r="26" spans="1:7" s="28" customFormat="1" ht="11.5" x14ac:dyDescent="0.25">
      <c r="A26" s="69" t="s">
        <v>16</v>
      </c>
      <c r="B26" s="70">
        <f>B24-B25</f>
        <v>-7911507.6968099996</v>
      </c>
      <c r="C26" s="70">
        <f>C24-C25</f>
        <v>-15603068.7348</v>
      </c>
      <c r="D26" s="70"/>
      <c r="E26" s="70">
        <f>E24-E25</f>
        <v>-139535202.46942997</v>
      </c>
      <c r="F26" s="70">
        <f>F24-F25</f>
        <v>-140618670.41617</v>
      </c>
      <c r="G26" s="71"/>
    </row>
    <row r="27" spans="1:7" s="11" customFormat="1" x14ac:dyDescent="0.25">
      <c r="A27" s="143" t="s">
        <v>67</v>
      </c>
      <c r="B27" s="143"/>
      <c r="C27" s="143"/>
      <c r="D27" s="143"/>
      <c r="E27" s="143"/>
      <c r="F27" s="143"/>
      <c r="G27" s="143"/>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71686.327592939997</v>
      </c>
      <c r="C33" s="115">
        <v>59419.369251659999</v>
      </c>
      <c r="D33" s="98">
        <f t="shared" ref="D33:D42" si="0">IFERROR(((B33/C33)-1)*100,IF(B33+C33&lt;&gt;0,100,0))</f>
        <v>20.644713156286663</v>
      </c>
      <c r="E33" s="64"/>
      <c r="F33" s="115">
        <v>73048.06</v>
      </c>
      <c r="G33" s="115">
        <v>70763.91</v>
      </c>
    </row>
    <row r="34" spans="1:7" s="16" customFormat="1" ht="11.5" x14ac:dyDescent="0.25">
      <c r="A34" s="64" t="s">
        <v>23</v>
      </c>
      <c r="B34" s="115">
        <v>76952.664460469998</v>
      </c>
      <c r="C34" s="115">
        <v>63020.160012840002</v>
      </c>
      <c r="D34" s="98">
        <f t="shared" si="0"/>
        <v>22.108011856509613</v>
      </c>
      <c r="E34" s="64"/>
      <c r="F34" s="115">
        <v>78523.490000000005</v>
      </c>
      <c r="G34" s="115">
        <v>76939.289999999994</v>
      </c>
    </row>
    <row r="35" spans="1:7" s="16" customFormat="1" ht="11.5" x14ac:dyDescent="0.25">
      <c r="A35" s="64" t="s">
        <v>24</v>
      </c>
      <c r="B35" s="115">
        <v>63416.214157959999</v>
      </c>
      <c r="C35" s="115">
        <v>43507.084708750001</v>
      </c>
      <c r="D35" s="98">
        <f t="shared" si="0"/>
        <v>45.760660780854259</v>
      </c>
      <c r="E35" s="64"/>
      <c r="F35" s="115">
        <v>64726.01</v>
      </c>
      <c r="G35" s="115">
        <v>63416.21</v>
      </c>
    </row>
    <row r="36" spans="1:7" s="16" customFormat="1" ht="11.5" x14ac:dyDescent="0.25">
      <c r="A36" s="64" t="s">
        <v>25</v>
      </c>
      <c r="B36" s="115">
        <v>65390.317394819998</v>
      </c>
      <c r="C36" s="115">
        <v>54500.044951360003</v>
      </c>
      <c r="D36" s="98">
        <f t="shared" si="0"/>
        <v>19.98213479122688</v>
      </c>
      <c r="E36" s="64"/>
      <c r="F36" s="115">
        <v>66697.5</v>
      </c>
      <c r="G36" s="115">
        <v>64181.64</v>
      </c>
    </row>
    <row r="37" spans="1:7" s="16" customFormat="1" ht="11.5" x14ac:dyDescent="0.25">
      <c r="A37" s="64" t="s">
        <v>79</v>
      </c>
      <c r="B37" s="115">
        <v>67951.080470889996</v>
      </c>
      <c r="C37" s="115">
        <v>57015.329888120003</v>
      </c>
      <c r="D37" s="98">
        <f t="shared" si="0"/>
        <v>19.180368866108456</v>
      </c>
      <c r="E37" s="64"/>
      <c r="F37" s="115">
        <v>70203.320000000007</v>
      </c>
      <c r="G37" s="115">
        <v>66472.539999999994</v>
      </c>
    </row>
    <row r="38" spans="1:7" s="16" customFormat="1" ht="11.5" x14ac:dyDescent="0.25">
      <c r="A38" s="64" t="s">
        <v>26</v>
      </c>
      <c r="B38" s="115">
        <v>95032.30813931</v>
      </c>
      <c r="C38" s="115">
        <v>79758.364064139998</v>
      </c>
      <c r="D38" s="98">
        <f t="shared" si="0"/>
        <v>19.150272519239508</v>
      </c>
      <c r="E38" s="64"/>
      <c r="F38" s="115">
        <v>96726.42</v>
      </c>
      <c r="G38" s="115">
        <v>93034.09</v>
      </c>
    </row>
    <row r="39" spans="1:7" s="16" customFormat="1" ht="11.5" x14ac:dyDescent="0.25">
      <c r="A39" s="64" t="s">
        <v>27</v>
      </c>
      <c r="B39" s="115">
        <v>14112.660413989999</v>
      </c>
      <c r="C39" s="115">
        <v>11646.82977581</v>
      </c>
      <c r="D39" s="98">
        <f t="shared" si="0"/>
        <v>21.171689512466575</v>
      </c>
      <c r="E39" s="64"/>
      <c r="F39" s="115">
        <v>14392.37</v>
      </c>
      <c r="G39" s="115">
        <v>13937.97</v>
      </c>
    </row>
    <row r="40" spans="1:7" s="16" customFormat="1" ht="11.5" x14ac:dyDescent="0.25">
      <c r="A40" s="64" t="s">
        <v>28</v>
      </c>
      <c r="B40" s="115">
        <v>91377.602119260002</v>
      </c>
      <c r="C40" s="115">
        <v>76468.915025320006</v>
      </c>
      <c r="D40" s="98">
        <f t="shared" si="0"/>
        <v>19.496402020354942</v>
      </c>
      <c r="E40" s="64"/>
      <c r="F40" s="115">
        <v>92778.52</v>
      </c>
      <c r="G40" s="115">
        <v>89723.8</v>
      </c>
    </row>
    <row r="41" spans="1:7" s="16" customFormat="1" ht="11.5" x14ac:dyDescent="0.25">
      <c r="A41" s="64" t="s">
        <v>29</v>
      </c>
      <c r="B41" s="72"/>
      <c r="C41" s="115">
        <v>3736.40173938</v>
      </c>
      <c r="D41" s="98">
        <f t="shared" si="0"/>
        <v>-100</v>
      </c>
      <c r="E41" s="64"/>
      <c r="F41" s="72"/>
      <c r="G41" s="72"/>
    </row>
    <row r="42" spans="1:7" s="16" customFormat="1" ht="11.5" x14ac:dyDescent="0.25">
      <c r="A42" s="64" t="s">
        <v>78</v>
      </c>
      <c r="B42" s="115">
        <v>1318.34791649</v>
      </c>
      <c r="C42" s="115">
        <v>970.94913713999995</v>
      </c>
      <c r="D42" s="98">
        <f t="shared" si="0"/>
        <v>35.779297396904639</v>
      </c>
      <c r="E42" s="64"/>
      <c r="F42" s="115">
        <v>1327.91</v>
      </c>
      <c r="G42" s="115">
        <v>1278.08</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20039.797198443499</v>
      </c>
      <c r="D48" s="72"/>
      <c r="E48" s="116">
        <v>18010.812335739702</v>
      </c>
      <c r="F48" s="72"/>
      <c r="G48" s="98">
        <f>IFERROR(((C48/E48)-1)*100,IF(C48+E48&lt;&gt;0,100,0))</f>
        <v>11.26537118305091</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3212</v>
      </c>
      <c r="D54" s="75"/>
      <c r="E54" s="117">
        <v>723908</v>
      </c>
      <c r="F54" s="117">
        <v>77565629.545000002</v>
      </c>
      <c r="G54" s="117">
        <v>9157767.8159999996</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47" t="s">
        <v>83</v>
      </c>
      <c r="B58" s="148"/>
      <c r="C58" s="148"/>
      <c r="D58" s="148"/>
      <c r="E58" s="148"/>
      <c r="F58" s="148"/>
      <c r="G58" s="148"/>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46" t="s">
        <v>84</v>
      </c>
      <c r="B61" s="146"/>
      <c r="C61" s="146"/>
      <c r="D61" s="146"/>
      <c r="E61" s="146"/>
      <c r="F61" s="146"/>
      <c r="G61" s="146"/>
    </row>
    <row r="62" spans="1:7" ht="13" x14ac:dyDescent="0.3">
      <c r="A62" s="58"/>
      <c r="B62" s="55"/>
      <c r="C62" s="55"/>
      <c r="D62" s="54"/>
      <c r="E62" s="55"/>
      <c r="F62" s="53"/>
      <c r="G62" s="53"/>
    </row>
    <row r="63" spans="1:7" s="32" customFormat="1" ht="15.5" x14ac:dyDescent="0.35">
      <c r="A63" s="145" t="s">
        <v>63</v>
      </c>
      <c r="B63" s="145"/>
      <c r="C63" s="145"/>
      <c r="D63" s="145"/>
      <c r="E63" s="145"/>
      <c r="F63" s="145"/>
      <c r="G63" s="145"/>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6370</v>
      </c>
      <c r="C68" s="66">
        <v>6053</v>
      </c>
      <c r="D68" s="98">
        <f>IFERROR(((B68/C68)-1)*100,IF(B68+C68&lt;&gt;0,100,0))</f>
        <v>5.2370725260201478</v>
      </c>
      <c r="E68" s="66">
        <v>318624</v>
      </c>
      <c r="F68" s="66">
        <v>321737</v>
      </c>
      <c r="G68" s="98">
        <f>IFERROR(((E68/F68)-1)*100,IF(E68+F68&lt;&gt;0,100,0))</f>
        <v>-0.96756046087331793</v>
      </c>
    </row>
    <row r="69" spans="1:7" s="16" customFormat="1" ht="11.5" x14ac:dyDescent="0.25">
      <c r="A69" s="79" t="s">
        <v>54</v>
      </c>
      <c r="B69" s="67">
        <v>185708527.604</v>
      </c>
      <c r="C69" s="66">
        <v>177842158.26899999</v>
      </c>
      <c r="D69" s="98">
        <f>IFERROR(((B69/C69)-1)*100,IF(B69+C69&lt;&gt;0,100,0))</f>
        <v>4.4232309209279341</v>
      </c>
      <c r="E69" s="66">
        <v>9618235140.5489998</v>
      </c>
      <c r="F69" s="66">
        <v>10574906275.737</v>
      </c>
      <c r="G69" s="98">
        <f>IFERROR(((E69/F69)-1)*100,IF(E69+F69&lt;&gt;0,100,0))</f>
        <v>-9.0466157358101604</v>
      </c>
    </row>
    <row r="70" spans="1:7" s="62" customFormat="1" ht="11.5" x14ac:dyDescent="0.25">
      <c r="A70" s="79" t="s">
        <v>55</v>
      </c>
      <c r="B70" s="67">
        <v>181707124.47609001</v>
      </c>
      <c r="C70" s="66">
        <v>172753389.82815</v>
      </c>
      <c r="D70" s="98">
        <f>IFERROR(((B70/C70)-1)*100,IF(B70+C70&lt;&gt;0,100,0))</f>
        <v>5.182957426680268</v>
      </c>
      <c r="E70" s="66">
        <v>9469787129.4226799</v>
      </c>
      <c r="F70" s="66">
        <v>10193148690.016001</v>
      </c>
      <c r="G70" s="98">
        <f>IFERROR(((E70/F70)-1)*100,IF(E70+F70&lt;&gt;0,100,0))</f>
        <v>-7.0965467353756972</v>
      </c>
    </row>
    <row r="71" spans="1:7" s="16" customFormat="1" ht="11.5" x14ac:dyDescent="0.25">
      <c r="A71" s="79" t="s">
        <v>94</v>
      </c>
      <c r="B71" s="98">
        <f>IFERROR(B69/B68/1000,)</f>
        <v>29.153615008477239</v>
      </c>
      <c r="C71" s="98">
        <f>IFERROR(C69/C68/1000,)</f>
        <v>29.380829054848832</v>
      </c>
      <c r="D71" s="98">
        <f>IFERROR(((B71/C71)-1)*100,IF(B71+C71&lt;&gt;0,100,0))</f>
        <v>-0.77334116728776658</v>
      </c>
      <c r="E71" s="98">
        <f>IFERROR(E69/E68/1000,)</f>
        <v>30.186788002626919</v>
      </c>
      <c r="F71" s="98">
        <f>IFERROR(F69/F68/1000,)</f>
        <v>32.868169578683833</v>
      </c>
      <c r="G71" s="98">
        <f>IFERROR(((E71/F71)-1)*100,IF(E71+F71&lt;&gt;0,100,0))</f>
        <v>-8.1579887484695348</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2545</v>
      </c>
      <c r="C74" s="66">
        <v>2441</v>
      </c>
      <c r="D74" s="98">
        <f>IFERROR(((B74/C74)-1)*100,IF(B74+C74&lt;&gt;0,100,0))</f>
        <v>4.2605489553461773</v>
      </c>
      <c r="E74" s="66">
        <v>142433</v>
      </c>
      <c r="F74" s="66">
        <v>137050</v>
      </c>
      <c r="G74" s="98">
        <f>IFERROR(((E74/F74)-1)*100,IF(E74+F74&lt;&gt;0,100,0))</f>
        <v>3.9277635899306773</v>
      </c>
    </row>
    <row r="75" spans="1:7" s="16" customFormat="1" ht="11.5" x14ac:dyDescent="0.25">
      <c r="A75" s="79" t="s">
        <v>54</v>
      </c>
      <c r="B75" s="67">
        <v>513188034.96899998</v>
      </c>
      <c r="C75" s="66">
        <v>354344834.18599999</v>
      </c>
      <c r="D75" s="98">
        <f>IFERROR(((B75/C75)-1)*100,IF(B75+C75&lt;&gt;0,100,0))</f>
        <v>44.827294053233246</v>
      </c>
      <c r="E75" s="66">
        <v>23809605738.008999</v>
      </c>
      <c r="F75" s="66">
        <v>20599265950.764999</v>
      </c>
      <c r="G75" s="98">
        <f>IFERROR(((E75/F75)-1)*100,IF(E75+F75&lt;&gt;0,100,0))</f>
        <v>15.584729062274061</v>
      </c>
    </row>
    <row r="76" spans="1:7" s="16" customFormat="1" ht="11.5" x14ac:dyDescent="0.25">
      <c r="A76" s="79" t="s">
        <v>55</v>
      </c>
      <c r="B76" s="67">
        <v>513371290.69689</v>
      </c>
      <c r="C76" s="66">
        <v>349017041.68739003</v>
      </c>
      <c r="D76" s="98">
        <f>IFERROR(((B76/C76)-1)*100,IF(B76+C76&lt;&gt;0,100,0))</f>
        <v>47.090608588880855</v>
      </c>
      <c r="E76" s="66">
        <v>23123809941.498901</v>
      </c>
      <c r="F76" s="66">
        <v>19945274703.2132</v>
      </c>
      <c r="G76" s="98">
        <f>IFERROR(((E76/F76)-1)*100,IF(E76+F76&lt;&gt;0,100,0))</f>
        <v>15.93628207975315</v>
      </c>
    </row>
    <row r="77" spans="1:7" s="16" customFormat="1" ht="11.5" x14ac:dyDescent="0.25">
      <c r="A77" s="79" t="s">
        <v>94</v>
      </c>
      <c r="B77" s="98">
        <f>IFERROR(B75/B74/1000,)</f>
        <v>201.64559330805503</v>
      </c>
      <c r="C77" s="98">
        <f>IFERROR(C75/C74/1000,)</f>
        <v>145.16379933879557</v>
      </c>
      <c r="D77" s="98">
        <f>IFERROR(((B77/C77)-1)*100,IF(B77+C77&lt;&gt;0,100,0))</f>
        <v>38.909007773651247</v>
      </c>
      <c r="E77" s="98">
        <f>IFERROR(E75/E74/1000,)</f>
        <v>167.16354874227883</v>
      </c>
      <c r="F77" s="98">
        <f>IFERROR(F75/F74/1000,)</f>
        <v>150.30474973195913</v>
      </c>
      <c r="G77" s="98">
        <f>IFERROR(((E77/F77)-1)*100,IF(E77+F77&lt;&gt;0,100,0))</f>
        <v>11.216411351194333</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211</v>
      </c>
      <c r="C80" s="66">
        <v>189</v>
      </c>
      <c r="D80" s="98">
        <f>IFERROR(((B80/C80)-1)*100,IF(B80+C80&lt;&gt;0,100,0))</f>
        <v>11.64021164021165</v>
      </c>
      <c r="E80" s="66">
        <v>8268</v>
      </c>
      <c r="F80" s="66">
        <v>10537</v>
      </c>
      <c r="G80" s="98">
        <f>IFERROR(((E80/F80)-1)*100,IF(E80+F80&lt;&gt;0,100,0))</f>
        <v>-21.533643351997721</v>
      </c>
    </row>
    <row r="81" spans="1:7" s="16" customFormat="1" ht="11.5" x14ac:dyDescent="0.25">
      <c r="A81" s="79" t="s">
        <v>54</v>
      </c>
      <c r="B81" s="67">
        <v>18408254.852000002</v>
      </c>
      <c r="C81" s="66">
        <v>14206236.892000001</v>
      </c>
      <c r="D81" s="98">
        <f>IFERROR(((B81/C81)-1)*100,IF(B81+C81&lt;&gt;0,100,0))</f>
        <v>29.578684291589518</v>
      </c>
      <c r="E81" s="66">
        <v>723619990.63399994</v>
      </c>
      <c r="F81" s="66">
        <v>926855575.80900002</v>
      </c>
      <c r="G81" s="98">
        <f>IFERROR(((E81/F81)-1)*100,IF(E81+F81&lt;&gt;0,100,0))</f>
        <v>-21.927427581973291</v>
      </c>
    </row>
    <row r="82" spans="1:7" s="16" customFormat="1" ht="11.5" x14ac:dyDescent="0.25">
      <c r="A82" s="79" t="s">
        <v>55</v>
      </c>
      <c r="B82" s="67">
        <v>8592567.3118303195</v>
      </c>
      <c r="C82" s="66">
        <v>4807987.8222501203</v>
      </c>
      <c r="D82" s="98">
        <f>IFERROR(((B82/C82)-1)*100,IF(B82+C82&lt;&gt;0,100,0))</f>
        <v>78.71441504211279</v>
      </c>
      <c r="E82" s="66">
        <v>246763340.69039801</v>
      </c>
      <c r="F82" s="66">
        <v>337016969.76716799</v>
      </c>
      <c r="G82" s="98">
        <f>IFERROR(((E82/F82)-1)*100,IF(E82+F82&lt;&gt;0,100,0))</f>
        <v>-26.780143783003783</v>
      </c>
    </row>
    <row r="83" spans="1:7" s="32" customFormat="1" x14ac:dyDescent="0.25">
      <c r="A83" s="79" t="s">
        <v>94</v>
      </c>
      <c r="B83" s="98">
        <f>IFERROR(B81/B80/1000,)</f>
        <v>87.242913990521345</v>
      </c>
      <c r="C83" s="98">
        <f>IFERROR(C81/C80/1000,)</f>
        <v>75.165274560846569</v>
      </c>
      <c r="D83" s="98">
        <f>IFERROR(((B83/C83)-1)*100,IF(B83+C83&lt;&gt;0,100,0))</f>
        <v>16.068110573983052</v>
      </c>
      <c r="E83" s="98">
        <f>IFERROR(E81/E80/1000,)</f>
        <v>87.520560067005306</v>
      </c>
      <c r="F83" s="98">
        <f>IFERROR(F81/F80/1000,)</f>
        <v>87.961998273607279</v>
      </c>
      <c r="G83" s="98">
        <f>IFERROR(((E83/F83)-1)*100,IF(E83+F83&lt;&gt;0,100,0))</f>
        <v>-0.50185104393475344</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9126</v>
      </c>
      <c r="C86" s="64">
        <f>C68+C74+C80</f>
        <v>8683</v>
      </c>
      <c r="D86" s="98">
        <f>IFERROR(((B86/C86)-1)*100,IF(B86+C86&lt;&gt;0,100,0))</f>
        <v>5.1019232983991802</v>
      </c>
      <c r="E86" s="64">
        <f>E68+E74+E80</f>
        <v>469325</v>
      </c>
      <c r="F86" s="64">
        <f>F68+F74+F80</f>
        <v>469324</v>
      </c>
      <c r="G86" s="98">
        <f>IFERROR(((E86/F86)-1)*100,IF(E86+F86&lt;&gt;0,100,0))</f>
        <v>2.1307241906409757E-4</v>
      </c>
    </row>
    <row r="87" spans="1:7" s="62" customFormat="1" ht="11.5" x14ac:dyDescent="0.25">
      <c r="A87" s="79" t="s">
        <v>54</v>
      </c>
      <c r="B87" s="64">
        <f t="shared" ref="B87:C87" si="1">B69+B75+B81</f>
        <v>717304817.42499995</v>
      </c>
      <c r="C87" s="64">
        <f t="shared" si="1"/>
        <v>546393229.347</v>
      </c>
      <c r="D87" s="98">
        <f>IFERROR(((B87/C87)-1)*100,IF(B87+C87&lt;&gt;0,100,0))</f>
        <v>31.27996082276827</v>
      </c>
      <c r="E87" s="64">
        <f t="shared" ref="E87:F87" si="2">E69+E75+E81</f>
        <v>34151460869.191998</v>
      </c>
      <c r="F87" s="64">
        <f t="shared" si="2"/>
        <v>32101027802.310997</v>
      </c>
      <c r="G87" s="98">
        <f>IFERROR(((E87/F87)-1)*100,IF(E87+F87&lt;&gt;0,100,0))</f>
        <v>6.3874374350511909</v>
      </c>
    </row>
    <row r="88" spans="1:7" s="62" customFormat="1" ht="11.5" x14ac:dyDescent="0.25">
      <c r="A88" s="79" t="s">
        <v>55</v>
      </c>
      <c r="B88" s="64">
        <f t="shared" ref="B88:C88" si="3">B70+B76+B82</f>
        <v>703670982.48481035</v>
      </c>
      <c r="C88" s="64">
        <f t="shared" si="3"/>
        <v>526578419.33779013</v>
      </c>
      <c r="D88" s="98">
        <f>IFERROR(((B88/C88)-1)*100,IF(B88+C88&lt;&gt;0,100,0))</f>
        <v>33.630805335647196</v>
      </c>
      <c r="E88" s="64">
        <f t="shared" ref="E88:F88" si="4">E70+E76+E82</f>
        <v>32840360411.61198</v>
      </c>
      <c r="F88" s="64">
        <f t="shared" si="4"/>
        <v>30475440362.996368</v>
      </c>
      <c r="G88" s="98">
        <f>IFERROR(((E88/F88)-1)*100,IF(E88+F88&lt;&gt;0,100,0))</f>
        <v>7.7600849091818969</v>
      </c>
    </row>
    <row r="89" spans="1:7" s="63" customFormat="1" x14ac:dyDescent="0.25">
      <c r="A89" s="79" t="s">
        <v>95</v>
      </c>
      <c r="B89" s="98">
        <f>IFERROR((B75/B87)*100,IF(B75+B87&lt;&gt;0,100,0))</f>
        <v>71.543927003202924</v>
      </c>
      <c r="C89" s="98">
        <f>IFERROR((C75/C87)*100,IF(C75+C87&lt;&gt;0,100,0))</f>
        <v>64.85161512881136</v>
      </c>
      <c r="D89" s="98">
        <f>IFERROR(((B89/C89)-1)*100,IF(B89+C89&lt;&gt;0,100,0))</f>
        <v>10.319422054638071</v>
      </c>
      <c r="E89" s="98">
        <f>IFERROR((E75/E87)*100,IF(E75+E87&lt;&gt;0,100,0))</f>
        <v>69.717678635198951</v>
      </c>
      <c r="F89" s="98">
        <f>IFERROR((F75/F87)*100,IF(F75+F87&lt;&gt;0,100,0))</f>
        <v>64.170113423228244</v>
      </c>
      <c r="G89" s="98">
        <f>IFERROR(((E89/F89)-1)*100,IF(E89+F89&lt;&gt;0,100,0))</f>
        <v>8.645091797457539</v>
      </c>
    </row>
    <row r="90" spans="1:7" s="63" customFormat="1" x14ac:dyDescent="0.25">
      <c r="A90" s="3"/>
      <c r="B90" s="51"/>
      <c r="C90" s="51"/>
      <c r="D90" s="43"/>
      <c r="E90" s="51"/>
      <c r="F90" s="51"/>
      <c r="G90" s="51"/>
    </row>
    <row r="91" spans="1:7" s="32" customFormat="1" ht="14" x14ac:dyDescent="0.3">
      <c r="A91" s="144" t="s">
        <v>49</v>
      </c>
      <c r="B91" s="144"/>
      <c r="C91" s="144"/>
      <c r="D91" s="144"/>
      <c r="E91" s="144"/>
      <c r="F91" s="144"/>
      <c r="G91" s="144"/>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5" spans="1:7" s="121" customFormat="1" ht="11.5" x14ac:dyDescent="0.25">
      <c r="A95" s="122"/>
      <c r="B95" s="123"/>
      <c r="C95" s="123"/>
      <c r="D95" s="124"/>
      <c r="E95" s="125"/>
      <c r="F95" s="125"/>
      <c r="G95" s="124"/>
    </row>
    <row r="96" spans="1:7" s="121" customFormat="1" ht="11.5" x14ac:dyDescent="0.25">
      <c r="A96" s="126" t="s">
        <v>100</v>
      </c>
      <c r="B96" s="127"/>
      <c r="C96" s="127"/>
      <c r="D96" s="128"/>
      <c r="E96" s="127"/>
      <c r="F96" s="128"/>
      <c r="G96" s="129"/>
    </row>
    <row r="97" spans="1:7" s="121" customFormat="1" ht="13.5" x14ac:dyDescent="0.25">
      <c r="A97" s="130" t="s">
        <v>87</v>
      </c>
      <c r="B97" s="131">
        <v>62653052.200999998</v>
      </c>
      <c r="C97" s="132">
        <v>82664860.835999995</v>
      </c>
      <c r="D97" s="133">
        <f>B97-C97</f>
        <v>-20011808.634999998</v>
      </c>
      <c r="E97" s="132">
        <v>3021517402.5710001</v>
      </c>
      <c r="F97" s="132">
        <v>3310004292.934</v>
      </c>
      <c r="G97" s="134">
        <f>E97-F97</f>
        <v>-288486890.36299992</v>
      </c>
    </row>
    <row r="98" spans="1:7" s="121" customFormat="1" ht="13.5" x14ac:dyDescent="0.25">
      <c r="A98" s="130" t="s">
        <v>88</v>
      </c>
      <c r="B98" s="131">
        <v>63948489.262000002</v>
      </c>
      <c r="C98" s="132">
        <v>63949091.583999999</v>
      </c>
      <c r="D98" s="133">
        <f>B98-C98</f>
        <v>-602.32199999690056</v>
      </c>
      <c r="E98" s="132">
        <v>3016694149.8790002</v>
      </c>
      <c r="F98" s="132">
        <v>3322935574.6890001</v>
      </c>
      <c r="G98" s="134">
        <f>E98-F98</f>
        <v>-306241424.80999994</v>
      </c>
    </row>
    <row r="99" spans="1:7" s="121" customFormat="1" ht="11.5" x14ac:dyDescent="0.25">
      <c r="A99" s="135" t="s">
        <v>16</v>
      </c>
      <c r="B99" s="133">
        <f>B97-B98</f>
        <v>-1295437.0610000044</v>
      </c>
      <c r="C99" s="133">
        <f>C97-C98</f>
        <v>18715769.251999997</v>
      </c>
      <c r="D99" s="136"/>
      <c r="E99" s="133">
        <f>E97-E98</f>
        <v>4823252.6919999123</v>
      </c>
      <c r="F99" s="136">
        <f>F97-F98</f>
        <v>-12931281.755000114</v>
      </c>
      <c r="G99" s="134"/>
    </row>
    <row r="100" spans="1:7" s="121" customFormat="1" ht="11.5" x14ac:dyDescent="0.25">
      <c r="A100" s="122"/>
      <c r="B100" s="123"/>
      <c r="C100" s="123"/>
      <c r="D100" s="124"/>
      <c r="E100" s="125"/>
      <c r="F100" s="125"/>
      <c r="G100" s="124"/>
    </row>
    <row r="101" spans="1:7" s="121" customFormat="1" ht="11.5" x14ac:dyDescent="0.25">
      <c r="A101" s="137" t="s">
        <v>101</v>
      </c>
      <c r="B101" s="123"/>
      <c r="C101" s="123"/>
      <c r="D101" s="124"/>
      <c r="E101" s="125"/>
      <c r="F101" s="125"/>
      <c r="G101" s="124"/>
    </row>
    <row r="102" spans="1:7" s="16" customFormat="1" ht="13.5" x14ac:dyDescent="0.25">
      <c r="A102" s="79" t="s">
        <v>87</v>
      </c>
      <c r="B102" s="66">
        <v>20928257.506000001</v>
      </c>
      <c r="C102" s="118">
        <v>25854047.149</v>
      </c>
      <c r="D102" s="65">
        <f>B102-C102</f>
        <v>-4925789.6429999992</v>
      </c>
      <c r="E102" s="118">
        <v>1069860255.66</v>
      </c>
      <c r="F102" s="118">
        <v>1295318152.404</v>
      </c>
      <c r="G102" s="80">
        <f>E102-F102</f>
        <v>-225457896.74400008</v>
      </c>
    </row>
    <row r="103" spans="1:7" s="16" customFormat="1" ht="13.5" x14ac:dyDescent="0.25">
      <c r="A103" s="79" t="s">
        <v>88</v>
      </c>
      <c r="B103" s="66">
        <v>17935747.592</v>
      </c>
      <c r="C103" s="118">
        <v>21724904.061000001</v>
      </c>
      <c r="D103" s="65">
        <f>B103-C103</f>
        <v>-3789156.4690000005</v>
      </c>
      <c r="E103" s="118">
        <v>1224866031.987</v>
      </c>
      <c r="F103" s="118">
        <v>1355698132.7639999</v>
      </c>
      <c r="G103" s="80">
        <f>E103-F103</f>
        <v>-130832100.77699995</v>
      </c>
    </row>
    <row r="104" spans="1:7" s="28" customFormat="1" ht="11.5" x14ac:dyDescent="0.25">
      <c r="A104" s="81" t="s">
        <v>16</v>
      </c>
      <c r="B104" s="65">
        <f>B102-B103</f>
        <v>2992509.9140000008</v>
      </c>
      <c r="C104" s="65">
        <f>C102-C103</f>
        <v>4129143.0879999995</v>
      </c>
      <c r="D104" s="82"/>
      <c r="E104" s="65">
        <f>E102-E103</f>
        <v>-155005776.32700002</v>
      </c>
      <c r="F104" s="82">
        <f>F102-F103</f>
        <v>-60379980.359999895</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19">
        <v>811.59915697959605</v>
      </c>
      <c r="C111" s="120">
        <v>740.73778441286095</v>
      </c>
      <c r="D111" s="98">
        <f>IFERROR(((B111/C111)-1)*100,IF(B111+C111&lt;&gt;0,100,0))</f>
        <v>9.5663234761141247</v>
      </c>
      <c r="E111" s="84"/>
      <c r="F111" s="119">
        <v>815.15013895267703</v>
      </c>
      <c r="G111" s="119">
        <v>811.59915697959605</v>
      </c>
    </row>
    <row r="112" spans="1:7" s="16" customFormat="1" ht="11.5" x14ac:dyDescent="0.25">
      <c r="A112" s="79" t="s">
        <v>50</v>
      </c>
      <c r="B112" s="119">
        <v>801.10363124655396</v>
      </c>
      <c r="C112" s="120">
        <v>731.66129853317602</v>
      </c>
      <c r="D112" s="98">
        <f>IFERROR(((B112/C112)-1)*100,IF(B112+C112&lt;&gt;0,100,0))</f>
        <v>9.4910490485959684</v>
      </c>
      <c r="E112" s="84"/>
      <c r="F112" s="119">
        <v>804.52622480318803</v>
      </c>
      <c r="G112" s="119">
        <v>801.10363124655396</v>
      </c>
    </row>
    <row r="113" spans="1:7" s="16" customFormat="1" ht="11.5" x14ac:dyDescent="0.25">
      <c r="A113" s="79" t="s">
        <v>51</v>
      </c>
      <c r="B113" s="119">
        <v>858.11021364377302</v>
      </c>
      <c r="C113" s="120">
        <v>778.32644840965202</v>
      </c>
      <c r="D113" s="98">
        <f>IFERROR(((B113/C113)-1)*100,IF(B113+C113&lt;&gt;0,100,0))</f>
        <v>10.250681497094494</v>
      </c>
      <c r="E113" s="84"/>
      <c r="F113" s="119">
        <v>862.60651040316498</v>
      </c>
      <c r="G113" s="119">
        <v>858.11021364377302</v>
      </c>
    </row>
    <row r="114" spans="1:7" s="28" customFormat="1" ht="11.5" x14ac:dyDescent="0.25">
      <c r="A114" s="81" t="s">
        <v>52</v>
      </c>
      <c r="B114" s="85"/>
      <c r="C114" s="84"/>
      <c r="D114" s="86"/>
      <c r="E114" s="84"/>
      <c r="F114" s="71"/>
      <c r="G114" s="71"/>
    </row>
    <row r="115" spans="1:7" s="16" customFormat="1" ht="11.5" x14ac:dyDescent="0.25">
      <c r="A115" s="79" t="s">
        <v>56</v>
      </c>
      <c r="B115" s="119">
        <v>612.77777656822502</v>
      </c>
      <c r="C115" s="120">
        <v>586.94317269165504</v>
      </c>
      <c r="D115" s="98">
        <f>IFERROR(((B115/C115)-1)*100,IF(B115+C115&lt;&gt;0,100,0))</f>
        <v>4.4015511345153691</v>
      </c>
      <c r="E115" s="84"/>
      <c r="F115" s="119">
        <v>613.77910058705004</v>
      </c>
      <c r="G115" s="119">
        <v>612.77777656822502</v>
      </c>
    </row>
    <row r="116" spans="1:7" s="16" customFormat="1" ht="11.5" x14ac:dyDescent="0.25">
      <c r="A116" s="79" t="s">
        <v>57</v>
      </c>
      <c r="B116" s="119">
        <v>803.20178106793401</v>
      </c>
      <c r="C116" s="120">
        <v>771.53093933636001</v>
      </c>
      <c r="D116" s="98">
        <f>IFERROR(((B116/C116)-1)*100,IF(B116+C116&lt;&gt;0,100,0))</f>
        <v>4.1049347624109611</v>
      </c>
      <c r="E116" s="84"/>
      <c r="F116" s="119">
        <v>803.93612777612498</v>
      </c>
      <c r="G116" s="119">
        <v>801.58369064768794</v>
      </c>
    </row>
    <row r="117" spans="1:7" s="16" customFormat="1" ht="11.5" x14ac:dyDescent="0.25">
      <c r="A117" s="79" t="s">
        <v>59</v>
      </c>
      <c r="B117" s="119">
        <v>915.23315664088102</v>
      </c>
      <c r="C117" s="120">
        <v>846.97136611260498</v>
      </c>
      <c r="D117" s="98">
        <f>IFERROR(((B117/C117)-1)*100,IF(B117+C117&lt;&gt;0,100,0))</f>
        <v>8.0595157356477376</v>
      </c>
      <c r="E117" s="84"/>
      <c r="F117" s="119">
        <v>916.13423605244998</v>
      </c>
      <c r="G117" s="119">
        <v>913.472433433275</v>
      </c>
    </row>
    <row r="118" spans="1:7" s="16" customFormat="1" ht="11.5" x14ac:dyDescent="0.25">
      <c r="A118" s="79" t="s">
        <v>58</v>
      </c>
      <c r="B118" s="119">
        <v>869.47613452865801</v>
      </c>
      <c r="C118" s="120">
        <v>763.28149452543096</v>
      </c>
      <c r="D118" s="98">
        <f>IFERROR(((B118/C118)-1)*100,IF(B118+C118&lt;&gt;0,100,0))</f>
        <v>13.912906413282489</v>
      </c>
      <c r="E118" s="84"/>
      <c r="F118" s="119">
        <v>876.62946490065497</v>
      </c>
      <c r="G118" s="119">
        <v>869.47613452865801</v>
      </c>
    </row>
    <row r="119" spans="1:7" s="32" customFormat="1" x14ac:dyDescent="0.25">
      <c r="A119" s="87"/>
      <c r="B119" s="88"/>
      <c r="C119" s="87"/>
      <c r="D119" s="87"/>
      <c r="E119" s="88"/>
      <c r="F119" s="87"/>
      <c r="G119" s="87"/>
    </row>
    <row r="120" spans="1:7" s="32" customFormat="1" ht="15.5" x14ac:dyDescent="0.35">
      <c r="A120" s="139" t="s">
        <v>73</v>
      </c>
      <c r="B120" s="139"/>
      <c r="C120" s="139"/>
      <c r="D120" s="139"/>
      <c r="E120" s="139"/>
      <c r="F120" s="139"/>
      <c r="G120" s="139"/>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0</v>
      </c>
      <c r="C126" s="66">
        <v>2</v>
      </c>
      <c r="D126" s="98">
        <f>IFERROR(((B126/C126)-1)*100,IF(B126+C126&lt;&gt;0,100,0))</f>
        <v>-100</v>
      </c>
      <c r="E126" s="66">
        <v>22</v>
      </c>
      <c r="F126" s="66">
        <v>15</v>
      </c>
      <c r="G126" s="98">
        <f>IFERROR(((E126/F126)-1)*100,IF(E126+F126&lt;&gt;0,100,0))</f>
        <v>46.666666666666657</v>
      </c>
    </row>
    <row r="127" spans="1:7" s="16" customFormat="1" ht="11.5" x14ac:dyDescent="0.25">
      <c r="A127" s="79" t="s">
        <v>72</v>
      </c>
      <c r="B127" s="67">
        <v>125</v>
      </c>
      <c r="C127" s="66">
        <v>88</v>
      </c>
      <c r="D127" s="98">
        <f>IFERROR(((B127/C127)-1)*100,IF(B127+C127&lt;&gt;0,100,0))</f>
        <v>42.04545454545454</v>
      </c>
      <c r="E127" s="66">
        <v>11357</v>
      </c>
      <c r="F127" s="66">
        <v>14300</v>
      </c>
      <c r="G127" s="98">
        <f>IFERROR(((E127/F127)-1)*100,IF(E127+F127&lt;&gt;0,100,0))</f>
        <v>-20.580419580419584</v>
      </c>
    </row>
    <row r="128" spans="1:7" s="16" customFormat="1" ht="11.5" x14ac:dyDescent="0.25">
      <c r="A128" s="79" t="s">
        <v>74</v>
      </c>
      <c r="B128" s="67">
        <v>2</v>
      </c>
      <c r="C128" s="66">
        <v>6</v>
      </c>
      <c r="D128" s="98">
        <f>IFERROR(((B128/C128)-1)*100,IF(B128+C128&lt;&gt;0,100,0))</f>
        <v>-66.666666666666671</v>
      </c>
      <c r="E128" s="66">
        <v>402</v>
      </c>
      <c r="F128" s="66">
        <v>438</v>
      </c>
      <c r="G128" s="98">
        <f>IFERROR(((E128/F128)-1)*100,IF(E128+F128&lt;&gt;0,100,0))</f>
        <v>-8.2191780821917799</v>
      </c>
    </row>
    <row r="129" spans="1:7" s="28" customFormat="1" ht="11.5" x14ac:dyDescent="0.25">
      <c r="A129" s="81" t="s">
        <v>34</v>
      </c>
      <c r="B129" s="82">
        <f>SUM(B126:B128)</f>
        <v>127</v>
      </c>
      <c r="C129" s="82">
        <f>SUM(C126:C128)</f>
        <v>96</v>
      </c>
      <c r="D129" s="98">
        <f>IFERROR(((B129/C129)-1)*100,IF(B129+C129&lt;&gt;0,100,0))</f>
        <v>32.291666666666671</v>
      </c>
      <c r="E129" s="82">
        <f>SUM(E126:E128)</f>
        <v>11781</v>
      </c>
      <c r="F129" s="82">
        <f>SUM(F126:F128)</f>
        <v>14753</v>
      </c>
      <c r="G129" s="98">
        <f>IFERROR(((E129/F129)-1)*100,IF(E129+F129&lt;&gt;0,100,0))</f>
        <v>-20.145055243001419</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0</v>
      </c>
      <c r="C132" s="66">
        <v>16</v>
      </c>
      <c r="D132" s="98">
        <f>IFERROR(((B132/C132)-1)*100,IF(B132+C132&lt;&gt;0,100,0))</f>
        <v>-100</v>
      </c>
      <c r="E132" s="66">
        <v>1133</v>
      </c>
      <c r="F132" s="66">
        <v>1689</v>
      </c>
      <c r="G132" s="98">
        <f>IFERROR(((E132/F132)-1)*100,IF(E132+F132&lt;&gt;0,100,0))</f>
        <v>-32.918886915334525</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0</v>
      </c>
      <c r="C134" s="82">
        <f>SUM(C132:C133)</f>
        <v>16</v>
      </c>
      <c r="D134" s="98">
        <f>IFERROR(((B134/C134)-1)*100,IF(B134+C134&lt;&gt;0,100,0))</f>
        <v>-100</v>
      </c>
      <c r="E134" s="82">
        <f>SUM(E132:E133)</f>
        <v>1133</v>
      </c>
      <c r="F134" s="82">
        <f>SUM(F132:F133)</f>
        <v>1689</v>
      </c>
      <c r="G134" s="98">
        <f>IFERROR(((E134/F134)-1)*100,IF(E134+F134&lt;&gt;0,100,0))</f>
        <v>-32.918886915334525</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0</v>
      </c>
      <c r="C137" s="66">
        <v>20</v>
      </c>
      <c r="D137" s="98">
        <f>IFERROR(((B137/C137)-1)*100,IF(B137+C137&lt;&gt;0,100,0))</f>
        <v>-100</v>
      </c>
      <c r="E137" s="66">
        <v>261815</v>
      </c>
      <c r="F137" s="66">
        <v>110105</v>
      </c>
      <c r="G137" s="98">
        <f>IFERROR(((E137/F137)-1)*100,IF(E137+F137&lt;&gt;0,100,0))</f>
        <v>137.78665818990964</v>
      </c>
    </row>
    <row r="138" spans="1:7" s="16" customFormat="1" ht="11.5" x14ac:dyDescent="0.25">
      <c r="A138" s="79" t="s">
        <v>72</v>
      </c>
      <c r="B138" s="67">
        <v>52191</v>
      </c>
      <c r="C138" s="66">
        <v>18409</v>
      </c>
      <c r="D138" s="98">
        <f>IFERROR(((B138/C138)-1)*100,IF(B138+C138&lt;&gt;0,100,0))</f>
        <v>183.50806670650223</v>
      </c>
      <c r="E138" s="66">
        <v>11694786</v>
      </c>
      <c r="F138" s="66">
        <v>12297836</v>
      </c>
      <c r="G138" s="98">
        <f>IFERROR(((E138/F138)-1)*100,IF(E138+F138&lt;&gt;0,100,0))</f>
        <v>-4.9037082621690491</v>
      </c>
    </row>
    <row r="139" spans="1:7" s="16" customFormat="1" ht="11.5" x14ac:dyDescent="0.25">
      <c r="A139" s="79" t="s">
        <v>74</v>
      </c>
      <c r="B139" s="67">
        <v>2</v>
      </c>
      <c r="C139" s="66">
        <v>7</v>
      </c>
      <c r="D139" s="98">
        <f>IFERROR(((B139/C139)-1)*100,IF(B139+C139&lt;&gt;0,100,0))</f>
        <v>-71.428571428571431</v>
      </c>
      <c r="E139" s="66">
        <v>17271</v>
      </c>
      <c r="F139" s="66">
        <v>24856</v>
      </c>
      <c r="G139" s="98">
        <f>IFERROR(((E139/F139)-1)*100,IF(E139+F139&lt;&gt;0,100,0))</f>
        <v>-30.515770840038627</v>
      </c>
    </row>
    <row r="140" spans="1:7" s="16" customFormat="1" ht="11.5" x14ac:dyDescent="0.25">
      <c r="A140" s="81" t="s">
        <v>34</v>
      </c>
      <c r="B140" s="82">
        <f>SUM(B137:B139)</f>
        <v>52193</v>
      </c>
      <c r="C140" s="82">
        <f>SUM(C137:C139)</f>
        <v>18436</v>
      </c>
      <c r="D140" s="98">
        <f>IFERROR(((B140/C140)-1)*100,IF(B140+C140&lt;&gt;0,100,0))</f>
        <v>183.10371013234973</v>
      </c>
      <c r="E140" s="82">
        <f>SUM(E137:E139)</f>
        <v>11973872</v>
      </c>
      <c r="F140" s="82">
        <f>SUM(F137:F139)</f>
        <v>12432797</v>
      </c>
      <c r="G140" s="98">
        <f>IFERROR(((E140/F140)-1)*100,IF(E140+F140&lt;&gt;0,100,0))</f>
        <v>-3.6912450191216029</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0</v>
      </c>
      <c r="C143" s="66">
        <v>19000</v>
      </c>
      <c r="D143" s="98">
        <f>IFERROR(((B143/C143)-1)*100,)</f>
        <v>-100</v>
      </c>
      <c r="E143" s="66">
        <v>604324</v>
      </c>
      <c r="F143" s="66">
        <v>744009</v>
      </c>
      <c r="G143" s="98">
        <f>IFERROR(((E143/F143)-1)*100,)</f>
        <v>-18.774638478835605</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0</v>
      </c>
      <c r="C145" s="82">
        <f>SUM(C143:C144)</f>
        <v>19000</v>
      </c>
      <c r="D145" s="98">
        <f>IFERROR(((B145/C145)-1)*100,)</f>
        <v>-100</v>
      </c>
      <c r="E145" s="82">
        <f>SUM(E143:E144)</f>
        <v>604324</v>
      </c>
      <c r="F145" s="82">
        <f>SUM(F143:F144)</f>
        <v>744009</v>
      </c>
      <c r="G145" s="98">
        <f>IFERROR(((E145/F145)-1)*100,)</f>
        <v>-18.774638478835605</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0</v>
      </c>
      <c r="C148" s="66">
        <v>482.255</v>
      </c>
      <c r="D148" s="98">
        <f>IFERROR(((B148/C148)-1)*100,IF(B148+C148&lt;&gt;0,100,0))</f>
        <v>-100</v>
      </c>
      <c r="E148" s="66">
        <v>6287021.1775000002</v>
      </c>
      <c r="F148" s="66">
        <v>2654915.7787500001</v>
      </c>
      <c r="G148" s="98">
        <f>IFERROR(((E148/F148)-1)*100,IF(E148+F148&lt;&gt;0,100,0))</f>
        <v>136.80680298115089</v>
      </c>
    </row>
    <row r="149" spans="1:7" s="32" customFormat="1" x14ac:dyDescent="0.25">
      <c r="A149" s="79" t="s">
        <v>72</v>
      </c>
      <c r="B149" s="67">
        <v>4967167.6627500001</v>
      </c>
      <c r="C149" s="66">
        <v>1773219.8381000001</v>
      </c>
      <c r="D149" s="98">
        <f>IFERROR(((B149/C149)-1)*100,IF(B149+C149&lt;&gt;0,100,0))</f>
        <v>180.121367696422</v>
      </c>
      <c r="E149" s="66">
        <v>1092796003.5964701</v>
      </c>
      <c r="F149" s="66">
        <v>1133765476.5718701</v>
      </c>
      <c r="G149" s="98">
        <f>IFERROR(((E149/F149)-1)*100,IF(E149+F149&lt;&gt;0,100,0))</f>
        <v>-3.6135756311153511</v>
      </c>
    </row>
    <row r="150" spans="1:7" s="32" customFormat="1" x14ac:dyDescent="0.25">
      <c r="A150" s="79" t="s">
        <v>74</v>
      </c>
      <c r="B150" s="67">
        <v>16167.46</v>
      </c>
      <c r="C150" s="66">
        <v>51718.14</v>
      </c>
      <c r="D150" s="98">
        <f>IFERROR(((B150/C150)-1)*100,IF(B150+C150&lt;&gt;0,100,0))</f>
        <v>-68.739285674233457</v>
      </c>
      <c r="E150" s="66">
        <v>101556895.09</v>
      </c>
      <c r="F150" s="66">
        <v>122497717.31999999</v>
      </c>
      <c r="G150" s="98">
        <f>IFERROR(((E150/F150)-1)*100,IF(E150+F150&lt;&gt;0,100,0))</f>
        <v>-17.094867307034313</v>
      </c>
    </row>
    <row r="151" spans="1:7" s="16" customFormat="1" ht="11.5" x14ac:dyDescent="0.25">
      <c r="A151" s="81" t="s">
        <v>34</v>
      </c>
      <c r="B151" s="82">
        <f>SUM(B148:B150)</f>
        <v>4983335.1227500001</v>
      </c>
      <c r="C151" s="82">
        <f>SUM(C148:C150)</f>
        <v>1825420.2330999998</v>
      </c>
      <c r="D151" s="98">
        <f>IFERROR(((B151/C151)-1)*100,IF(B151+C151&lt;&gt;0,100,0))</f>
        <v>172.99659729787842</v>
      </c>
      <c r="E151" s="82">
        <f>SUM(E148:E150)</f>
        <v>1200639919.86397</v>
      </c>
      <c r="F151" s="82">
        <f>SUM(F148:F150)</f>
        <v>1258918109.67062</v>
      </c>
      <c r="G151" s="98">
        <f>IFERROR(((E151/F151)-1)*100,IF(E151+F151&lt;&gt;0,100,0))</f>
        <v>-4.6292280140364124</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0</v>
      </c>
      <c r="C154" s="66">
        <v>31831.75</v>
      </c>
      <c r="D154" s="98">
        <f>IFERROR(((B154/C154)-1)*100,IF(B154+C154&lt;&gt;0,100,0))</f>
        <v>-100</v>
      </c>
      <c r="E154" s="66">
        <v>992365.90833000001</v>
      </c>
      <c r="F154" s="66">
        <v>1455287.8179500001</v>
      </c>
      <c r="G154" s="98">
        <f>IFERROR(((E154/F154)-1)*100,IF(E154+F154&lt;&gt;0,100,0))</f>
        <v>-31.809646443141247</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0</v>
      </c>
      <c r="C156" s="82">
        <f>SUM(C154:C155)</f>
        <v>31831.75</v>
      </c>
      <c r="D156" s="98">
        <f>IFERROR(((B156/C156)-1)*100,IF(B156+C156&lt;&gt;0,100,0))</f>
        <v>-100</v>
      </c>
      <c r="E156" s="82">
        <f>SUM(E154:E155)</f>
        <v>992365.90833000001</v>
      </c>
      <c r="F156" s="82">
        <f>SUM(F154:F155)</f>
        <v>1455287.8179500001</v>
      </c>
      <c r="G156" s="98">
        <f>IFERROR(((E156/F156)-1)*100,IF(E156+F156&lt;&gt;0,100,0))</f>
        <v>-31.809646443141247</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215</v>
      </c>
      <c r="C159" s="66">
        <v>60000</v>
      </c>
      <c r="D159" s="98">
        <f>IFERROR(((B159/C159)-1)*100,IF(B159+C159&lt;&gt;0,100,0))</f>
        <v>-99.641666666666666</v>
      </c>
      <c r="E159" s="78"/>
      <c r="F159" s="78"/>
      <c r="G159" s="65"/>
    </row>
    <row r="160" spans="1:7" s="16" customFormat="1" ht="11.5" x14ac:dyDescent="0.25">
      <c r="A160" s="79" t="s">
        <v>72</v>
      </c>
      <c r="B160" s="67">
        <v>1062077</v>
      </c>
      <c r="C160" s="66">
        <v>937761</v>
      </c>
      <c r="D160" s="98">
        <f>IFERROR(((B160/C160)-1)*100,IF(B160+C160&lt;&gt;0,100,0))</f>
        <v>13.256682672877208</v>
      </c>
      <c r="E160" s="78"/>
      <c r="F160" s="78"/>
      <c r="G160" s="65"/>
    </row>
    <row r="161" spans="1:7" s="16" customFormat="1" ht="11.5" x14ac:dyDescent="0.25">
      <c r="A161" s="79" t="s">
        <v>74</v>
      </c>
      <c r="B161" s="67">
        <v>1704</v>
      </c>
      <c r="C161" s="66">
        <v>2307</v>
      </c>
      <c r="D161" s="98">
        <f>IFERROR(((B161/C161)-1)*100,IF(B161+C161&lt;&gt;0,100,0))</f>
        <v>-26.137841352405722</v>
      </c>
      <c r="E161" s="78"/>
      <c r="F161" s="78"/>
      <c r="G161" s="65"/>
    </row>
    <row r="162" spans="1:7" s="28" customFormat="1" ht="11.5" x14ac:dyDescent="0.25">
      <c r="A162" s="81" t="s">
        <v>34</v>
      </c>
      <c r="B162" s="82">
        <f>SUM(B159:B161)</f>
        <v>1063996</v>
      </c>
      <c r="C162" s="82">
        <f>SUM(C159:C161)</f>
        <v>1000068</v>
      </c>
      <c r="D162" s="98">
        <f>IFERROR(((B162/C162)-1)*100,IF(B162+C162&lt;&gt;0,100,0))</f>
        <v>6.3923653191582996</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126484</v>
      </c>
      <c r="C165" s="66">
        <v>128370</v>
      </c>
      <c r="D165" s="98">
        <f>IFERROR(((B165/C165)-1)*100,IF(B165+C165&lt;&gt;0,100,0))</f>
        <v>-1.4691906208615713</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126484</v>
      </c>
      <c r="C167" s="82">
        <f>SUM(C165:C166)</f>
        <v>128370</v>
      </c>
      <c r="D167" s="98">
        <f>IFERROR(((B167/C167)-1)*100,IF(B167+C167&lt;&gt;0,100,0))</f>
        <v>-1.4691906208615713</v>
      </c>
      <c r="E167" s="82"/>
      <c r="F167" s="82"/>
      <c r="G167" s="65"/>
    </row>
    <row r="168" spans="1:7" s="32" customFormat="1" ht="14" x14ac:dyDescent="0.3">
      <c r="A168" s="36"/>
      <c r="B168" s="36"/>
      <c r="C168" s="36"/>
      <c r="D168" s="36"/>
      <c r="E168" s="44"/>
      <c r="F168" s="33"/>
      <c r="G168" s="33"/>
    </row>
    <row r="169" spans="1:7" ht="15.5" x14ac:dyDescent="0.35">
      <c r="A169" s="139" t="s">
        <v>60</v>
      </c>
      <c r="B169" s="139"/>
      <c r="C169" s="139"/>
      <c r="D169" s="139"/>
      <c r="E169" s="139"/>
      <c r="F169" s="139"/>
      <c r="G169" s="139"/>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7164</v>
      </c>
      <c r="C175" s="113">
        <v>8570</v>
      </c>
      <c r="D175" s="111">
        <f>IFERROR(((B175/C175)-1)*100,IF(B175+C175&lt;&gt;0,100,0))</f>
        <v>-16.406067677946325</v>
      </c>
      <c r="E175" s="113">
        <v>441080</v>
      </c>
      <c r="F175" s="113">
        <v>454954</v>
      </c>
      <c r="G175" s="111">
        <f>IFERROR(((E175/F175)-1)*100,IF(E175+F175&lt;&gt;0,100,0))</f>
        <v>-3.0495390742800388</v>
      </c>
    </row>
    <row r="176" spans="1:7" x14ac:dyDescent="0.25">
      <c r="A176" s="101" t="s">
        <v>32</v>
      </c>
      <c r="B176" s="112">
        <v>62501</v>
      </c>
      <c r="C176" s="113">
        <v>71449</v>
      </c>
      <c r="D176" s="111">
        <f t="shared" ref="D176:D178" si="5">IFERROR(((B176/C176)-1)*100,IF(B176+C176&lt;&gt;0,100,0))</f>
        <v>-12.523618245181877</v>
      </c>
      <c r="E176" s="113">
        <v>3208622</v>
      </c>
      <c r="F176" s="113">
        <v>3048255</v>
      </c>
      <c r="G176" s="111">
        <f>IFERROR(((E176/F176)-1)*100,IF(E176+F176&lt;&gt;0,100,0))</f>
        <v>5.2609443763727226</v>
      </c>
    </row>
    <row r="177" spans="1:7" x14ac:dyDescent="0.25">
      <c r="A177" s="101" t="s">
        <v>92</v>
      </c>
      <c r="B177" s="112">
        <v>21903616</v>
      </c>
      <c r="C177" s="113">
        <v>22308284</v>
      </c>
      <c r="D177" s="111">
        <f t="shared" si="5"/>
        <v>-1.8139808512389388</v>
      </c>
      <c r="E177" s="113">
        <v>1066151597</v>
      </c>
      <c r="F177" s="113">
        <v>860187853</v>
      </c>
      <c r="G177" s="111">
        <f>IFERROR(((E177/F177)-1)*100,IF(E177+F177&lt;&gt;0,100,0))</f>
        <v>23.944042371870133</v>
      </c>
    </row>
    <row r="178" spans="1:7" x14ac:dyDescent="0.25">
      <c r="A178" s="101" t="s">
        <v>93</v>
      </c>
      <c r="B178" s="112">
        <v>134798</v>
      </c>
      <c r="C178" s="113">
        <v>133119</v>
      </c>
      <c r="D178" s="111">
        <f t="shared" si="5"/>
        <v>1.2612775035870216</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203</v>
      </c>
      <c r="C181" s="113">
        <v>231</v>
      </c>
      <c r="D181" s="111">
        <f t="shared" ref="D181:D184" si="6">IFERROR(((B181/C181)-1)*100,IF(B181+C181&lt;&gt;0,100,0))</f>
        <v>-12.121212121212121</v>
      </c>
      <c r="E181" s="113">
        <v>19818</v>
      </c>
      <c r="F181" s="113">
        <v>20349</v>
      </c>
      <c r="G181" s="111">
        <f t="shared" ref="G181" si="7">IFERROR(((E181/F181)-1)*100,IF(E181+F181&lt;&gt;0,100,0))</f>
        <v>-2.6094648385670105</v>
      </c>
    </row>
    <row r="182" spans="1:7" x14ac:dyDescent="0.25">
      <c r="A182" s="101" t="s">
        <v>32</v>
      </c>
      <c r="B182" s="112">
        <v>3673</v>
      </c>
      <c r="C182" s="113">
        <v>4700</v>
      </c>
      <c r="D182" s="111">
        <f t="shared" si="6"/>
        <v>-21.851063829787233</v>
      </c>
      <c r="E182" s="113">
        <v>239904</v>
      </c>
      <c r="F182" s="113">
        <v>267076</v>
      </c>
      <c r="G182" s="111">
        <f t="shared" ref="G182" si="8">IFERROR(((E182/F182)-1)*100,IF(E182+F182&lt;&gt;0,100,0))</f>
        <v>-10.17388308945768</v>
      </c>
    </row>
    <row r="183" spans="1:7" x14ac:dyDescent="0.25">
      <c r="A183" s="101" t="s">
        <v>92</v>
      </c>
      <c r="B183" s="112">
        <v>36633</v>
      </c>
      <c r="C183" s="113">
        <v>57945</v>
      </c>
      <c r="D183" s="111">
        <f t="shared" si="6"/>
        <v>-36.779704892570543</v>
      </c>
      <c r="E183" s="113">
        <v>4211524</v>
      </c>
      <c r="F183" s="113">
        <v>2758866</v>
      </c>
      <c r="G183" s="111">
        <f t="shared" ref="G183" si="9">IFERROR(((E183/F183)-1)*100,IF(E183+F183&lt;&gt;0,100,0))</f>
        <v>52.654170227912481</v>
      </c>
    </row>
    <row r="184" spans="1:7" x14ac:dyDescent="0.25">
      <c r="A184" s="101" t="s">
        <v>93</v>
      </c>
      <c r="B184" s="112">
        <v>23725</v>
      </c>
      <c r="C184" s="113">
        <v>44992</v>
      </c>
      <c r="D184" s="111">
        <f t="shared" si="6"/>
        <v>-47.268403271692748</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38" t="s">
        <v>85</v>
      </c>
      <c r="B188" s="138"/>
      <c r="C188" s="138"/>
      <c r="D188" s="138"/>
      <c r="E188" s="138"/>
      <c r="F188" s="138"/>
      <c r="G188" s="138"/>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2021-12-20T06:46:25Z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2021-12-13T06:11:15Z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fe36d2b6-ec5e-4605-b647-06783330ae8e</vt:lpwstr>
  </property>
  <property fmtid="{D5CDD505-2E9C-101B-9397-08002B2CF9AE}" pid="8" name="MSIP_Label_66d8a90e-c522-4829-9625-db8c70f8b095_ContentBits">
    <vt:lpwstr>0</vt:lpwstr>
  </property>
</Properties>
</file>