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B8142B17-36B6-4E4E-9726-4175EA23F0FE}"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l="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<sst xmlns="http://schemas.openxmlformats.org/spreadsheetml/2006/main" count="270" uniqueCount="102">
  <si>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</si>
  <si>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</si>
  <si>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</si>
  <si>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</si>
  <si>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</si>
  <si>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</si>
  <si>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</si>
  <si>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</si>
  <si>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</si>
  <si>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</si>
  <si>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</si>
  <si>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</si>
  <si>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</si>
  <si>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</si>
  <si>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</si>
  <si>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</si>
  <si>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</si>
  <si>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</si>
  <si>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</si>
  <si>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</si>
  <si>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</si>
  <si>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</si>
  <si>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</si>
  <si>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</si>
  <si>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</si>
  <si>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</si>
  <si>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</si>
  <si>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</si>
  <si>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</si>
  <si>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</si>
  <si>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</si>
  <si>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</si>
  <si>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</si>
  <si>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</si>
  <si>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</si>
  <si>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</si>
  <si>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</si>
  <si>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</si>
  <si>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</si>
  <si>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</si>
  <si>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</si>
  <si>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</si>
  <si>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</si>
  <si>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</si>
  <si>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</si>
  <si>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</si>
  <si>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</si>
  <si>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</si>
  <si>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</si>
  <si>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</si>
  <si>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</si>
  <si>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</si>
  <si>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</si>
  <si>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</si>
  <si>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</si>
  <si>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</si>
  <si>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</si>
  <si>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</si>
  <si>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</si>
  <si>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</si>
  <si>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</si>
  <si>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</si>
  <si>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</si>
  <si>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</si>
  <si>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</si>
  <si>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</si>
  <si>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</si>
  <si>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</si>
  <si>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</si>
  <si>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</si>
  <si>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</si>
  <si>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</si>
  <si>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</si>
  <si>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</si>
  <si>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</si>
  <si>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</si>
  <si>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</si>
  <si>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</si>
  <si>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</si>
  <si>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</si>
  <si>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</si>
  <si>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</si>
  <si>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</si>
  <si>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</si>
  <si>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</si>
  <si>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</si>
  <si>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</si>
  <si>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</si>
  <si>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</si>
  <si>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</si>
  <si>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</si>
  <si>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</si>
  <si>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</si>
  <si>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</si>
  <si>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</si>
  <si>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</si>
  <si>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</si>
  <si>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24 December 2021</t>
  </si>
  <si>
    <t>24.12.2021</t>
  </si>
  <si>
    <t>18.12.2020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</si>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</sst>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9">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21" fillId="0" borderId="0" xfId="0" applyFont="1" applyFill="1" applyBorder="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73" fillId="5" borderId="0" xfId="2566" applyFont="1" applyFill="1" applyAlignment="1">
      <alignment horizontal="lef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23" t="s">
        <v>96</v>
      </c>
      <c r="B2" s="123"/>
      <c r="C2" s="123"/>
      <c r="D2" s="123"/>
      <c r="E2" s="123"/>
      <c r="F2" s="123"/>
      <c r="G2" s="123"/>
    </row>
    <row r="3" spans="1:7" ht="15.5" x14ac:dyDescent="0.35">
      <c r="A3" s="124" t="s">
        <v>97</v>
      </c>
      <c r="B3" s="124"/>
      <c r="C3" s="124"/>
      <c r="D3" s="124"/>
      <c r="E3" s="124"/>
      <c r="F3" s="124"/>
      <c r="G3" s="124"/>
    </row>
    <row r="4" spans="1:7" ht="13" x14ac:dyDescent="0.3">
      <c r="B4" s="20"/>
      <c r="C4" s="20"/>
      <c r="D4" s="20"/>
      <c r="E4" s="20"/>
      <c r="G4" s="19"/>
    </row>
    <row r="5" spans="1:7" x14ac:dyDescent="0.25">
      <c r="A5" s="20"/>
      <c r="B5" s="18"/>
      <c r="C5" s="18"/>
      <c r="D5" s="18"/>
      <c r="E5" s="20"/>
      <c r="F5" s="20"/>
      <c r="G5" s="20"/>
    </row>
    <row r="6" spans="1:7" ht="15.5" x14ac:dyDescent="0.35">
      <c r="A6" s="125" t="s">
        <v>69</v>
      </c>
      <c r="B6" s="125"/>
      <c r="C6" s="125"/>
      <c r="D6" s="125"/>
      <c r="E6" s="125"/>
      <c r="F6" s="125"/>
      <c r="G6" s="125"/>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819073</v>
      </c>
      <c r="C11" s="67">
        <v>1298933</v>
      </c>
      <c r="D11" s="98">
        <f>IFERROR(((B11/C11)-1)*100,IF(B11+C11&lt;&gt;0,100,0))</f>
        <v>-36.942629065548417</v>
      </c>
      <c r="E11" s="67">
        <v>81062928</v>
      </c>
      <c r="F11" s="67">
        <v>91599855</v>
      </c>
      <c r="G11" s="98">
        <f>IFERROR(((E11/F11)-1)*100,IF(E11+F11&lt;&gt;0,100,0))</f>
        <v>-11.503213624082697</v>
      </c>
    </row>
    <row r="12" spans="1:7" s="16" customFormat="1" ht="11.5" x14ac:dyDescent="0.25">
      <c r="A12" s="64" t="s">
        <v>9</v>
      </c>
      <c r="B12" s="67">
        <v>773032.41899999999</v>
      </c>
      <c r="C12" s="67">
        <v>2825346.2519999999</v>
      </c>
      <c r="D12" s="98">
        <f>IFERROR(((B12/C12)-1)*100,IF(B12+C12&lt;&gt;0,100,0))</f>
        <v>-72.639374078388187</v>
      </c>
      <c r="E12" s="67">
        <v>121536190.502</v>
      </c>
      <c r="F12" s="67">
        <v>115423298.882</v>
      </c>
      <c r="G12" s="98">
        <f>IFERROR(((E12/F12)-1)*100,IF(E12+F12&lt;&gt;0,100,0))</f>
        <v>5.2960638616379896</v>
      </c>
    </row>
    <row r="13" spans="1:7" s="16" customFormat="1" ht="11.5" x14ac:dyDescent="0.25">
      <c r="A13" s="64" t="s">
        <v>10</v>
      </c>
      <c r="B13" s="67">
        <v>47315290.148369104</v>
      </c>
      <c r="C13" s="67">
        <v>137396833.85056001</v>
      </c>
      <c r="D13" s="98">
        <f>IFERROR(((B13/C13)-1)*100,IF(B13+C13&lt;&gt;0,100,0))</f>
        <v>-65.563041867593768</v>
      </c>
      <c r="E13" s="67">
        <v>5835699160.2254601</v>
      </c>
      <c r="F13" s="67">
        <v>5715942384.1342497</v>
      </c>
      <c r="G13" s="98">
        <f>IFERROR(((E13/F13)-1)*100,IF(E13+F13&lt;&gt;0,100,0))</f>
        <v>2.0951361655362266</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305</v>
      </c>
      <c r="C16" s="67">
        <v>211</v>
      </c>
      <c r="D16" s="98">
        <f>IFERROR(((B16/C16)-1)*100,IF(B16+C16&lt;&gt;0,100,0))</f>
        <v>44.549763033175353</v>
      </c>
      <c r="E16" s="67">
        <v>18050</v>
      </c>
      <c r="F16" s="67">
        <v>16161</v>
      </c>
      <c r="G16" s="98">
        <f>IFERROR(((E16/F16)-1)*100,IF(E16+F16&lt;&gt;0,100,0))</f>
        <v>11.688633129138037</v>
      </c>
    </row>
    <row r="17" spans="1:7" s="16" customFormat="1" ht="11.5" x14ac:dyDescent="0.25">
      <c r="A17" s="64" t="s">
        <v>9</v>
      </c>
      <c r="B17" s="67">
        <v>49793.735000000001</v>
      </c>
      <c r="C17" s="67">
        <v>199945.20300000001</v>
      </c>
      <c r="D17" s="98">
        <f>IFERROR(((B17/C17)-1)*100,IF(B17+C17&lt;&gt;0,100,0))</f>
        <v>-75.096309262293232</v>
      </c>
      <c r="E17" s="67">
        <v>11365538.328</v>
      </c>
      <c r="F17" s="67">
        <v>9052173.4580000006</v>
      </c>
      <c r="G17" s="98">
        <f>IFERROR(((E17/F17)-1)*100,IF(E17+F17&lt;&gt;0,100,0))</f>
        <v>25.555905227992803</v>
      </c>
    </row>
    <row r="18" spans="1:7" s="16" customFormat="1" ht="11.5" x14ac:dyDescent="0.25">
      <c r="A18" s="64" t="s">
        <v>10</v>
      </c>
      <c r="B18" s="67">
        <v>3486259.6759291501</v>
      </c>
      <c r="C18" s="67">
        <v>3571330.6531350599</v>
      </c>
      <c r="D18" s="98">
        <f>IFERROR(((B18/C18)-1)*100,IF(B18+C18&lt;&gt;0,100,0))</f>
        <v>-2.3820526707945988</v>
      </c>
      <c r="E18" s="67">
        <v>517008133.69757801</v>
      </c>
      <c r="F18" s="67">
        <v>332951519.284935</v>
      </c>
      <c r="G18" s="98">
        <f>IFERROR(((E18/F18)-1)*100,IF(E18+F18&lt;&gt;0,100,0))</f>
        <v>55.280304714612249</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6143036.1131100003</v>
      </c>
      <c r="C24" s="66">
        <v>24273737.907590002</v>
      </c>
      <c r="D24" s="65">
        <f>B24-C24</f>
        <v>-18130701.794480003</v>
      </c>
      <c r="E24" s="67">
        <v>971791035.57359004</v>
      </c>
      <c r="F24" s="67">
        <v>927222687.87619996</v>
      </c>
      <c r="G24" s="65">
        <f>E24-F24</f>
        <v>44568347.697390079</v>
      </c>
    </row>
    <row r="25" spans="1:7" s="16" customFormat="1" ht="11.5" x14ac:dyDescent="0.25">
      <c r="A25" s="68" t="s">
        <v>15</v>
      </c>
      <c r="B25" s="66">
        <v>10422314.269440001</v>
      </c>
      <c r="C25" s="66">
        <v>16095288.079770001</v>
      </c>
      <c r="D25" s="65">
        <f>B25-C25</f>
        <v>-5672973.8103299998</v>
      </c>
      <c r="E25" s="67">
        <v>1121140432.17554</v>
      </c>
      <c r="F25" s="67">
        <v>1053506976.12588</v>
      </c>
      <c r="G25" s="65">
        <f>E25-F25</f>
        <v>67633456.049659967</v>
      </c>
    </row>
    <row r="26" spans="1:7" s="28" customFormat="1" ht="11.5" x14ac:dyDescent="0.25">
      <c r="A26" s="69" t="s">
        <v>16</v>
      </c>
      <c r="B26" s="70">
        <f>B24-B25</f>
        <v>-4279278.1563300006</v>
      </c>
      <c r="C26" s="70">
        <f>C24-C25</f>
        <v>8178449.8278200012</v>
      </c>
      <c r="D26" s="70"/>
      <c r="E26" s="70">
        <f>E24-E25</f>
        <v>-149349396.60194993</v>
      </c>
      <c r="F26" s="70">
        <f>F24-F25</f>
        <v>-126284288.24968004</v>
      </c>
      <c r="G26" s="71"/>
    </row>
    <row r="27" spans="1:7" s="11" customFormat="1" x14ac:dyDescent="0.25">
      <c r="A27" s="126" t="s">
        <v>67</v>
      </c>
      <c r="B27" s="126"/>
      <c r="C27" s="126"/>
      <c r="D27" s="126"/>
      <c r="E27" s="126"/>
      <c r="F27" s="126"/>
      <c r="G27" s="126"/>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71570.642133140005</v>
      </c>
      <c r="C33" s="115">
        <v>59788.115432040002</v>
      </c>
      <c r="D33" s="98">
        <f t="shared" ref="D33:D42" si="0">IFERROR(((B33/C33)-1)*100,IF(B33+C33&lt;&gt;0,100,0))</f>
        <v>19.707138477199493</v>
      </c>
      <c r="E33" s="64"/>
      <c r="F33" s="115">
        <v>72052.61</v>
      </c>
      <c r="G33" s="115">
        <v>69473.67</v>
      </c>
    </row>
    <row r="34" spans="1:7" s="16" customFormat="1" ht="11.5" x14ac:dyDescent="0.25">
      <c r="A34" s="64" t="s">
        <v>23</v>
      </c>
      <c r="B34" s="115">
        <v>78133.864704830004</v>
      </c>
      <c r="C34" s="115">
        <v>65014.04322172</v>
      </c>
      <c r="D34" s="98">
        <f t="shared" si="0"/>
        <v>20.179980867159664</v>
      </c>
      <c r="E34" s="64"/>
      <c r="F34" s="115">
        <v>78681.87</v>
      </c>
      <c r="G34" s="115">
        <v>76237.240000000005</v>
      </c>
    </row>
    <row r="35" spans="1:7" s="16" customFormat="1" ht="11.5" x14ac:dyDescent="0.25">
      <c r="A35" s="64" t="s">
        <v>24</v>
      </c>
      <c r="B35" s="115">
        <v>65998.752642110005</v>
      </c>
      <c r="C35" s="115">
        <v>45502.00175186</v>
      </c>
      <c r="D35" s="98">
        <f t="shared" si="0"/>
        <v>45.045822383873798</v>
      </c>
      <c r="E35" s="64"/>
      <c r="F35" s="115">
        <v>66326.95</v>
      </c>
      <c r="G35" s="115">
        <v>64694.09</v>
      </c>
    </row>
    <row r="36" spans="1:7" s="16" customFormat="1" ht="11.5" x14ac:dyDescent="0.25">
      <c r="A36" s="64" t="s">
        <v>25</v>
      </c>
      <c r="B36" s="115">
        <v>65023.336296640002</v>
      </c>
      <c r="C36" s="115">
        <v>54692.402123549997</v>
      </c>
      <c r="D36" s="98">
        <f t="shared" si="0"/>
        <v>18.889157857342688</v>
      </c>
      <c r="E36" s="64"/>
      <c r="F36" s="115">
        <v>65513.73</v>
      </c>
      <c r="G36" s="115">
        <v>63030.47</v>
      </c>
    </row>
    <row r="37" spans="1:7" s="16" customFormat="1" ht="11.5" x14ac:dyDescent="0.25">
      <c r="A37" s="64" t="s">
        <v>79</v>
      </c>
      <c r="B37" s="115">
        <v>68621.449827079996</v>
      </c>
      <c r="C37" s="115">
        <v>57330.314452250001</v>
      </c>
      <c r="D37" s="98">
        <f t="shared" si="0"/>
        <v>19.694877801925024</v>
      </c>
      <c r="E37" s="64"/>
      <c r="F37" s="115">
        <v>69403.14</v>
      </c>
      <c r="G37" s="115">
        <v>66099.73</v>
      </c>
    </row>
    <row r="38" spans="1:7" s="16" customFormat="1" ht="11.5" x14ac:dyDescent="0.25">
      <c r="A38" s="64" t="s">
        <v>26</v>
      </c>
      <c r="B38" s="115">
        <v>92575.615067859995</v>
      </c>
      <c r="C38" s="115">
        <v>78160.861598040006</v>
      </c>
      <c r="D38" s="98">
        <f t="shared" si="0"/>
        <v>18.442418846341702</v>
      </c>
      <c r="E38" s="64"/>
      <c r="F38" s="115">
        <v>93447.31</v>
      </c>
      <c r="G38" s="115">
        <v>90282.71</v>
      </c>
    </row>
    <row r="39" spans="1:7" s="16" customFormat="1" ht="11.5" x14ac:dyDescent="0.25">
      <c r="A39" s="64" t="s">
        <v>27</v>
      </c>
      <c r="B39" s="115">
        <v>14453.69922819</v>
      </c>
      <c r="C39" s="115">
        <v>12430.54706954</v>
      </c>
      <c r="D39" s="98">
        <f t="shared" si="0"/>
        <v>16.275648588367943</v>
      </c>
      <c r="E39" s="64"/>
      <c r="F39" s="115">
        <v>14542.89</v>
      </c>
      <c r="G39" s="115">
        <v>13942.89</v>
      </c>
    </row>
    <row r="40" spans="1:7" s="16" customFormat="1" ht="11.5" x14ac:dyDescent="0.25">
      <c r="A40" s="64" t="s">
        <v>28</v>
      </c>
      <c r="B40" s="115">
        <v>90078.748988339998</v>
      </c>
      <c r="C40" s="115">
        <v>76526.326463780002</v>
      </c>
      <c r="D40" s="98">
        <f t="shared" si="0"/>
        <v>17.709490512358993</v>
      </c>
      <c r="E40" s="64"/>
      <c r="F40" s="115">
        <v>90695.44</v>
      </c>
      <c r="G40" s="115">
        <v>87599.039999999994</v>
      </c>
    </row>
    <row r="41" spans="1:7" s="16" customFormat="1" ht="11.5" x14ac:dyDescent="0.25">
      <c r="A41" s="64" t="s">
        <v>29</v>
      </c>
      <c r="B41" s="72"/>
      <c r="C41" s="115">
        <v>3893.3202291600001</v>
      </c>
      <c r="D41" s="98">
        <f t="shared" si="0"/>
        <v>-100</v>
      </c>
      <c r="E41" s="64"/>
      <c r="F41" s="72"/>
      <c r="G41" s="72"/>
    </row>
    <row r="42" spans="1:7" s="16" customFormat="1" ht="11.5" x14ac:dyDescent="0.25">
      <c r="A42" s="64" t="s">
        <v>78</v>
      </c>
      <c r="B42" s="115">
        <v>1295.29804618</v>
      </c>
      <c r="C42" s="115">
        <v>979.27486618</v>
      </c>
      <c r="D42" s="98">
        <f t="shared" si="0"/>
        <v>32.271141730897021</v>
      </c>
      <c r="E42" s="64"/>
      <c r="F42" s="115">
        <v>1302.23</v>
      </c>
      <c r="G42" s="115">
        <v>1222.6600000000001</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20029.544494635898</v>
      </c>
      <c r="D48" s="72"/>
      <c r="E48" s="116">
        <v>17912.7012436523</v>
      </c>
      <c r="F48" s="72"/>
      <c r="G48" s="98">
        <f>IFERROR(((C48/E48)-1)*100,IF(C48+E48&lt;&gt;0,100,0))</f>
        <v>11.817554606588111</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1552</v>
      </c>
      <c r="D54" s="75"/>
      <c r="E54" s="117">
        <v>354301</v>
      </c>
      <c r="F54" s="117">
        <v>39200427.270000003</v>
      </c>
      <c r="G54" s="117">
        <v>9601712.352</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30" t="s">
        <v>83</v>
      </c>
      <c r="B58" s="131"/>
      <c r="C58" s="131"/>
      <c r="D58" s="131"/>
      <c r="E58" s="131"/>
      <c r="F58" s="131"/>
      <c r="G58" s="131"/>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9" t="s">
        <v>84</v>
      </c>
      <c r="B61" s="129"/>
      <c r="C61" s="129"/>
      <c r="D61" s="129"/>
      <c r="E61" s="129"/>
      <c r="F61" s="129"/>
      <c r="G61" s="129"/>
    </row>
    <row r="62" spans="1:7" ht="13" x14ac:dyDescent="0.3">
      <c r="A62" s="58"/>
      <c r="B62" s="55"/>
      <c r="C62" s="55"/>
      <c r="D62" s="54"/>
      <c r="E62" s="55"/>
      <c r="F62" s="53"/>
      <c r="G62" s="53"/>
    </row>
    <row r="63" spans="1:7" s="32" customFormat="1" ht="15.5" x14ac:dyDescent="0.35">
      <c r="A63" s="128" t="s">
        <v>63</v>
      </c>
      <c r="B63" s="128"/>
      <c r="C63" s="128"/>
      <c r="D63" s="128"/>
      <c r="E63" s="128"/>
      <c r="F63" s="128"/>
      <c r="G63" s="128"/>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2695</v>
      </c>
      <c r="C68" s="66">
        <v>3809</v>
      </c>
      <c r="D68" s="98">
        <f>IFERROR(((B68/C68)-1)*100,IF(B68+C68&lt;&gt;0,100,0))</f>
        <v>-29.246521396692049</v>
      </c>
      <c r="E68" s="66">
        <v>325286</v>
      </c>
      <c r="F68" s="66">
        <v>331615</v>
      </c>
      <c r="G68" s="98">
        <f>IFERROR(((E68/F68)-1)*100,IF(E68+F68&lt;&gt;0,100,0))</f>
        <v>-1.9085385160502399</v>
      </c>
    </row>
    <row r="69" spans="1:7" s="16" customFormat="1" ht="11.5" x14ac:dyDescent="0.25">
      <c r="A69" s="79" t="s">
        <v>54</v>
      </c>
      <c r="B69" s="67">
        <v>42812551.838</v>
      </c>
      <c r="C69" s="66">
        <v>115553376.737</v>
      </c>
      <c r="D69" s="98">
        <f>IFERROR(((B69/C69)-1)*100,IF(B69+C69&lt;&gt;0,100,0))</f>
        <v>-62.949977709918805</v>
      </c>
      <c r="E69" s="66">
        <v>9758218308.4360008</v>
      </c>
      <c r="F69" s="66">
        <v>10870394491.267</v>
      </c>
      <c r="G69" s="98">
        <f>IFERROR(((E69/F69)-1)*100,IF(E69+F69&lt;&gt;0,100,0))</f>
        <v>-10.231240308017286</v>
      </c>
    </row>
    <row r="70" spans="1:7" s="62" customFormat="1" ht="11.5" x14ac:dyDescent="0.25">
      <c r="A70" s="79" t="s">
        <v>55</v>
      </c>
      <c r="B70" s="67">
        <v>41778845.061659999</v>
      </c>
      <c r="C70" s="66">
        <v>116870768.565</v>
      </c>
      <c r="D70" s="98">
        <f>IFERROR(((B70/C70)-1)*100,IF(B70+C70&lt;&gt;0,100,0))</f>
        <v>-64.252100354397967</v>
      </c>
      <c r="E70" s="66">
        <v>9605517688.29039</v>
      </c>
      <c r="F70" s="66">
        <v>10487656415.320299</v>
      </c>
      <c r="G70" s="98">
        <f>IFERROR(((E70/F70)-1)*100,IF(E70+F70&lt;&gt;0,100,0))</f>
        <v>-8.411209254922646</v>
      </c>
    </row>
    <row r="71" spans="1:7" s="16" customFormat="1" ht="11.5" x14ac:dyDescent="0.25">
      <c r="A71" s="79" t="s">
        <v>94</v>
      </c>
      <c r="B71" s="98">
        <f>IFERROR(B69/B68/1000,)</f>
        <v>15.885919049350649</v>
      </c>
      <c r="C71" s="98">
        <f>IFERROR(C69/C68/1000,)</f>
        <v>30.336932721711737</v>
      </c>
      <c r="D71" s="98">
        <f>IFERROR(((B71/C71)-1)*100,IF(B71+C71&lt;&gt;0,100,0))</f>
        <v>-47.635051984074487</v>
      </c>
      <c r="E71" s="98">
        <f>IFERROR(E69/E68/1000,)</f>
        <v>29.998888081368396</v>
      </c>
      <c r="F71" s="98">
        <f>IFERROR(F69/F68/1000,)</f>
        <v>32.780165225538653</v>
      </c>
      <c r="G71" s="98">
        <f>IFERROR(((E71/F71)-1)*100,IF(E71+F71&lt;&gt;0,100,0))</f>
        <v>-8.4846343056361295</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1292</v>
      </c>
      <c r="C74" s="66">
        <v>1320</v>
      </c>
      <c r="D74" s="98">
        <f>IFERROR(((B74/C74)-1)*100,IF(B74+C74&lt;&gt;0,100,0))</f>
        <v>-2.1212121212121238</v>
      </c>
      <c r="E74" s="66">
        <v>145753</v>
      </c>
      <c r="F74" s="66">
        <v>141009</v>
      </c>
      <c r="G74" s="98">
        <f>IFERROR(((E74/F74)-1)*100,IF(E74+F74&lt;&gt;0,100,0))</f>
        <v>3.3643242629903147</v>
      </c>
    </row>
    <row r="75" spans="1:7" s="16" customFormat="1" ht="11.5" x14ac:dyDescent="0.25">
      <c r="A75" s="79" t="s">
        <v>54</v>
      </c>
      <c r="B75" s="67">
        <v>330792200</v>
      </c>
      <c r="C75" s="66">
        <v>207267988.68200001</v>
      </c>
      <c r="D75" s="98">
        <f>IFERROR(((B75/C75)-1)*100,IF(B75+C75&lt;&gt;0,100,0))</f>
        <v>59.59637670220097</v>
      </c>
      <c r="E75" s="66">
        <v>24563417523.250999</v>
      </c>
      <c r="F75" s="66">
        <v>21147035212.508999</v>
      </c>
      <c r="G75" s="98">
        <f>IFERROR(((E75/F75)-1)*100,IF(E75+F75&lt;&gt;0,100,0))</f>
        <v>16.155372497422825</v>
      </c>
    </row>
    <row r="76" spans="1:7" s="16" customFormat="1" ht="11.5" x14ac:dyDescent="0.25">
      <c r="A76" s="79" t="s">
        <v>55</v>
      </c>
      <c r="B76" s="67">
        <v>338385386.86217999</v>
      </c>
      <c r="C76" s="66">
        <v>203640269.62854999</v>
      </c>
      <c r="D76" s="98">
        <f>IFERROR(((B76/C76)-1)*100,IF(B76+C76&lt;&gt;0,100,0))</f>
        <v>66.168208026542004</v>
      </c>
      <c r="E76" s="66">
        <v>23889717213.898701</v>
      </c>
      <c r="F76" s="66">
        <v>20484666234.495701</v>
      </c>
      <c r="G76" s="98">
        <f>IFERROR(((E76/F76)-1)*100,IF(E76+F76&lt;&gt;0,100,0))</f>
        <v>16.622438171186673</v>
      </c>
    </row>
    <row r="77" spans="1:7" s="16" customFormat="1" ht="11.5" x14ac:dyDescent="0.25">
      <c r="A77" s="79" t="s">
        <v>94</v>
      </c>
      <c r="B77" s="98">
        <f>IFERROR(B75/B74/1000,)</f>
        <v>256.03111455108359</v>
      </c>
      <c r="C77" s="98">
        <f>IFERROR(C75/C74/1000,)</f>
        <v>157.0212035469697</v>
      </c>
      <c r="D77" s="98">
        <f>IFERROR(((B77/C77)-1)*100,IF(B77+C77&lt;&gt;0,100,0))</f>
        <v>63.055121708131011</v>
      </c>
      <c r="E77" s="98">
        <f>IFERROR(E75/E74/1000,)</f>
        <v>168.52769770262705</v>
      </c>
      <c r="F77" s="98">
        <f>IFERROR(F75/F74/1000,)</f>
        <v>149.9694006234283</v>
      </c>
      <c r="G77" s="98">
        <f>IFERROR(((E77/F77)-1)*100,IF(E77+F77&lt;&gt;0,100,0))</f>
        <v>12.374722444746222</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100</v>
      </c>
      <c r="C80" s="66">
        <v>128</v>
      </c>
      <c r="D80" s="98">
        <f>IFERROR(((B80/C80)-1)*100,IF(B80+C80&lt;&gt;0,100,0))</f>
        <v>-21.875</v>
      </c>
      <c r="E80" s="66">
        <v>8493</v>
      </c>
      <c r="F80" s="66">
        <v>10836</v>
      </c>
      <c r="G80" s="98">
        <f>IFERROR(((E80/F80)-1)*100,IF(E80+F80&lt;&gt;0,100,0))</f>
        <v>-21.622369878183832</v>
      </c>
    </row>
    <row r="81" spans="1:7" s="16" customFormat="1" ht="11.5" x14ac:dyDescent="0.25">
      <c r="A81" s="79" t="s">
        <v>54</v>
      </c>
      <c r="B81" s="67">
        <v>5498694.8540000003</v>
      </c>
      <c r="C81" s="66">
        <v>10158197.832</v>
      </c>
      <c r="D81" s="98">
        <f>IFERROR(((B81/C81)-1)*100,IF(B81+C81&lt;&gt;0,100,0))</f>
        <v>-45.869386037371676</v>
      </c>
      <c r="E81" s="66">
        <v>738092610.66600001</v>
      </c>
      <c r="F81" s="66">
        <v>961936793.50100005</v>
      </c>
      <c r="G81" s="98">
        <f>IFERROR(((E81/F81)-1)*100,IF(E81+F81&lt;&gt;0,100,0))</f>
        <v>-23.270154998470527</v>
      </c>
    </row>
    <row r="82" spans="1:7" s="16" customFormat="1" ht="11.5" x14ac:dyDescent="0.25">
      <c r="A82" s="79" t="s">
        <v>55</v>
      </c>
      <c r="B82" s="67">
        <v>709517.991699951</v>
      </c>
      <c r="C82" s="66">
        <v>576742.90444000205</v>
      </c>
      <c r="D82" s="98">
        <f>IFERROR(((B82/C82)-1)*100,IF(B82+C82&lt;&gt;0,100,0))</f>
        <v>23.021538061030689</v>
      </c>
      <c r="E82" s="66">
        <v>249083106.41140199</v>
      </c>
      <c r="F82" s="66">
        <v>343820002.60736299</v>
      </c>
      <c r="G82" s="98">
        <f>IFERROR(((E82/F82)-1)*100,IF(E82+F82&lt;&gt;0,100,0))</f>
        <v>-27.554213099157309</v>
      </c>
    </row>
    <row r="83" spans="1:7" s="32" customFormat="1" x14ac:dyDescent="0.25">
      <c r="A83" s="79" t="s">
        <v>94</v>
      </c>
      <c r="B83" s="98">
        <f>IFERROR(B81/B80/1000,)</f>
        <v>54.986948540000007</v>
      </c>
      <c r="C83" s="98">
        <f>IFERROR(C81/C80/1000,)</f>
        <v>79.360920562499999</v>
      </c>
      <c r="D83" s="98">
        <f>IFERROR(((B83/C83)-1)*100,IF(B83+C83&lt;&gt;0,100,0))</f>
        <v>-30.712814127835731</v>
      </c>
      <c r="E83" s="98">
        <f>IFERROR(E81/E80/1000,)</f>
        <v>86.905994426704353</v>
      </c>
      <c r="F83" s="98">
        <f>IFERROR(F81/F80/1000,)</f>
        <v>88.772313907438175</v>
      </c>
      <c r="G83" s="98">
        <f>IFERROR(((E83/F83)-1)*100,IF(E83+F83&lt;&gt;0,100,0))</f>
        <v>-2.1023666034883481</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4087</v>
      </c>
      <c r="C86" s="64">
        <f>C68+C74+C80</f>
        <v>5257</v>
      </c>
      <c r="D86" s="98">
        <f>IFERROR(((B86/C86)-1)*100,IF(B86+C86&lt;&gt;0,100,0))</f>
        <v>-22.256039566292564</v>
      </c>
      <c r="E86" s="64">
        <f>E68+E74+E80</f>
        <v>479532</v>
      </c>
      <c r="F86" s="64">
        <f>F68+F74+F80</f>
        <v>483460</v>
      </c>
      <c r="G86" s="98">
        <f>IFERROR(((E86/F86)-1)*100,IF(E86+F86&lt;&gt;0,100,0))</f>
        <v>-0.81247673023621125</v>
      </c>
    </row>
    <row r="87" spans="1:7" s="62" customFormat="1" ht="11.5" x14ac:dyDescent="0.25">
      <c r="A87" s="79" t="s">
        <v>54</v>
      </c>
      <c r="B87" s="64">
        <f t="shared" ref="B87:C87" si="1">B69+B75+B81</f>
        <v>379103446.69199997</v>
      </c>
      <c r="C87" s="64">
        <f t="shared" si="1"/>
        <v>332979563.25100005</v>
      </c>
      <c r="D87" s="98">
        <f>IFERROR(((B87/C87)-1)*100,IF(B87+C87&lt;&gt;0,100,0))</f>
        <v>13.851866159795435</v>
      </c>
      <c r="E87" s="64">
        <f t="shared" ref="E87:F87" si="2">E69+E75+E81</f>
        <v>35059728442.352997</v>
      </c>
      <c r="F87" s="64">
        <f t="shared" si="2"/>
        <v>32979366497.277</v>
      </c>
      <c r="G87" s="98">
        <f>IFERROR(((E87/F87)-1)*100,IF(E87+F87&lt;&gt;0,100,0))</f>
        <v>6.3080712761652613</v>
      </c>
    </row>
    <row r="88" spans="1:7" s="62" customFormat="1" ht="11.5" x14ac:dyDescent="0.25">
      <c r="A88" s="79" t="s">
        <v>55</v>
      </c>
      <c r="B88" s="64">
        <f t="shared" ref="B88:C88" si="3">B70+B76+B82</f>
        <v>380873749.91553992</v>
      </c>
      <c r="C88" s="64">
        <f t="shared" si="3"/>
        <v>321087781.09798998</v>
      </c>
      <c r="D88" s="98">
        <f>IFERROR(((B88/C88)-1)*100,IF(B88+C88&lt;&gt;0,100,0))</f>
        <v>18.619820602673265</v>
      </c>
      <c r="E88" s="64">
        <f t="shared" ref="E88:F88" si="4">E70+E76+E82</f>
        <v>33744318008.600494</v>
      </c>
      <c r="F88" s="64">
        <f t="shared" si="4"/>
        <v>31316142652.423367</v>
      </c>
      <c r="G88" s="98">
        <f>IFERROR(((E88/F88)-1)*100,IF(E88+F88&lt;&gt;0,100,0))</f>
        <v>7.7537498252174597</v>
      </c>
    </row>
    <row r="89" spans="1:7" s="63" customFormat="1" x14ac:dyDescent="0.25">
      <c r="A89" s="79" t="s">
        <v>95</v>
      </c>
      <c r="B89" s="98">
        <f>IFERROR((B75/B87)*100,IF(B75+B87&lt;&gt;0,100,0))</f>
        <v>87.256447517542597</v>
      </c>
      <c r="C89" s="98">
        <f>IFERROR((C75/C87)*100,IF(C75+C87&lt;&gt;0,100,0))</f>
        <v>62.246459409811095</v>
      </c>
      <c r="D89" s="98">
        <f>IFERROR(((B89/C89)-1)*100,IF(B89+C89&lt;&gt;0,100,0))</f>
        <v>40.178972980733917</v>
      </c>
      <c r="E89" s="98">
        <f>IFERROR((E75/E87)*100,IF(E75+E87&lt;&gt;0,100,0))</f>
        <v>70.061630864139275</v>
      </c>
      <c r="F89" s="98">
        <f>IFERROR((F75/F87)*100,IF(F75+F87&lt;&gt;0,100,0))</f>
        <v>64.122017669002346</v>
      </c>
      <c r="G89" s="98">
        <f>IFERROR(((E89/F89)-1)*100,IF(E89+F89&lt;&gt;0,100,0))</f>
        <v>9.2629854939955116</v>
      </c>
    </row>
    <row r="90" spans="1:7" s="63" customFormat="1" x14ac:dyDescent="0.25">
      <c r="A90" s="3"/>
      <c r="B90" s="51"/>
      <c r="C90" s="51"/>
      <c r="D90" s="43"/>
      <c r="E90" s="51"/>
      <c r="F90" s="51"/>
      <c r="G90" s="51"/>
    </row>
    <row r="91" spans="1:7" s="32" customFormat="1" ht="14" x14ac:dyDescent="0.3">
      <c r="A91" s="127" t="s">
        <v>49</v>
      </c>
      <c r="B91" s="127"/>
      <c r="C91" s="127"/>
      <c r="D91" s="127"/>
      <c r="E91" s="127"/>
      <c r="F91" s="127"/>
      <c r="G91" s="127"/>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32" customFormat="1" ht="11.5" x14ac:dyDescent="0.25">
      <c r="A95" s="133"/>
      <c r="B95" s="134"/>
      <c r="C95" s="134"/>
      <c r="D95" s="135"/>
      <c r="E95" s="136"/>
      <c r="F95" s="136"/>
      <c r="G95" s="135"/>
    </row>
    <row r="96" spans="1:7" s="132" customFormat="1" ht="11.5" x14ac:dyDescent="0.25">
      <c r="A96" s="137" t="s">
        <v>100</v>
      </c>
      <c r="B96" s="138"/>
      <c r="C96" s="138"/>
      <c r="D96" s="139"/>
      <c r="E96" s="138"/>
      <c r="F96" s="139"/>
      <c r="G96" s="140"/>
    </row>
    <row r="97" spans="1:7" s="132" customFormat="1" ht="13.5" x14ac:dyDescent="0.25">
      <c r="A97" s="141" t="s">
        <v>87</v>
      </c>
      <c r="B97" s="142">
        <v>53509319.627999999</v>
      </c>
      <c r="C97" s="143">
        <v>51977778.681000002</v>
      </c>
      <c r="D97" s="144">
        <f>B97-C97</f>
        <v>1531540.9469999969</v>
      </c>
      <c r="E97" s="143">
        <v>3114638586.0089998</v>
      </c>
      <c r="F97" s="143">
        <v>3423899485.862</v>
      </c>
      <c r="G97" s="145">
        <f>E97-F97</f>
        <v>-309260899.85300016</v>
      </c>
    </row>
    <row r="98" spans="1:7" s="132" customFormat="1" ht="13.5" x14ac:dyDescent="0.25">
      <c r="A98" s="141" t="s">
        <v>88</v>
      </c>
      <c r="B98" s="142">
        <v>45511371.829000004</v>
      </c>
      <c r="C98" s="143">
        <v>55642147.590000004</v>
      </c>
      <c r="D98" s="144">
        <f>B98-C98</f>
        <v>-10130775.761</v>
      </c>
      <c r="E98" s="143">
        <v>3104510196.5539999</v>
      </c>
      <c r="F98" s="143">
        <v>3441296129.1830001</v>
      </c>
      <c r="G98" s="145">
        <f>E98-F98</f>
        <v>-336785932.62900019</v>
      </c>
    </row>
    <row r="99" spans="1:7" s="132" customFormat="1" ht="11.5" x14ac:dyDescent="0.25">
      <c r="A99" s="146" t="s">
        <v>16</v>
      </c>
      <c r="B99" s="144">
        <f>B97-B98</f>
        <v>7997947.798999995</v>
      </c>
      <c r="C99" s="144">
        <f>C97-C98</f>
        <v>-3664368.9090000018</v>
      </c>
      <c r="D99" s="147"/>
      <c r="E99" s="144">
        <f>E97-E98</f>
        <v>10128389.454999924</v>
      </c>
      <c r="F99" s="147">
        <f>F97-F98</f>
        <v>-17396643.321000099</v>
      </c>
      <c r="G99" s="145"/>
    </row>
    <row r="100" spans="1:7" s="132" customFormat="1" ht="11.5" x14ac:dyDescent="0.25">
      <c r="A100" s="133"/>
      <c r="B100" s="134"/>
      <c r="C100" s="134"/>
      <c r="D100" s="135"/>
      <c r="E100" s="136"/>
      <c r="F100" s="136"/>
      <c r="G100" s="135"/>
    </row>
    <row r="101" spans="1:7" s="132" customFormat="1" ht="11.5" x14ac:dyDescent="0.25">
      <c r="A101" s="148" t="s">
        <v>101</v>
      </c>
      <c r="B101" s="134"/>
      <c r="C101" s="134"/>
      <c r="D101" s="135"/>
      <c r="E101" s="136"/>
      <c r="F101" s="136"/>
      <c r="G101" s="135"/>
    </row>
    <row r="102" spans="1:7" s="16" customFormat="1" ht="13.5" x14ac:dyDescent="0.25">
      <c r="A102" s="79" t="s">
        <v>87</v>
      </c>
      <c r="B102" s="66">
        <v>4077000</v>
      </c>
      <c r="C102" s="118">
        <v>23182410.640999999</v>
      </c>
      <c r="D102" s="65">
        <f>B102-C102</f>
        <v>-19105410.640999999</v>
      </c>
      <c r="E102" s="118">
        <v>1084417790.734</v>
      </c>
      <c r="F102" s="118">
        <v>1341176336.198</v>
      </c>
      <c r="G102" s="80">
        <f>E102-F102</f>
        <v>-256758545.46399999</v>
      </c>
    </row>
    <row r="103" spans="1:7" s="16" customFormat="1" ht="13.5" x14ac:dyDescent="0.25">
      <c r="A103" s="79" t="s">
        <v>88</v>
      </c>
      <c r="B103" s="66">
        <v>5322630</v>
      </c>
      <c r="C103" s="118">
        <v>15732540.561000001</v>
      </c>
      <c r="D103" s="65">
        <f>B103-C103</f>
        <v>-10409910.561000001</v>
      </c>
      <c r="E103" s="118">
        <v>1241672893.4400001</v>
      </c>
      <c r="F103" s="118">
        <v>1394751171.072</v>
      </c>
      <c r="G103" s="80">
        <f>E103-F103</f>
        <v>-153078277.63199997</v>
      </c>
    </row>
    <row r="104" spans="1:7" s="28" customFormat="1" ht="11.5" x14ac:dyDescent="0.25">
      <c r="A104" s="81" t="s">
        <v>16</v>
      </c>
      <c r="B104" s="65">
        <f>B102-B103</f>
        <v>-1245630</v>
      </c>
      <c r="C104" s="65">
        <f>C102-C103</f>
        <v>7449870.0799999982</v>
      </c>
      <c r="D104" s="82"/>
      <c r="E104" s="65">
        <f>E102-E103</f>
        <v>-157255102.70600009</v>
      </c>
      <c r="F104" s="82">
        <f>F102-F103</f>
        <v>-53574834.874000072</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825.79737774262401</v>
      </c>
      <c r="C111" s="120">
        <v>762.48607100854997</v>
      </c>
      <c r="D111" s="98">
        <f>IFERROR(((B111/C111)-1)*100,IF(B111+C111&lt;&gt;0,100,0))</f>
        <v>8.3032738749353676</v>
      </c>
      <c r="E111" s="84"/>
      <c r="F111" s="119">
        <v>826.21914071725803</v>
      </c>
      <c r="G111" s="119">
        <v>821.01456198754204</v>
      </c>
    </row>
    <row r="112" spans="1:7" s="16" customFormat="1" ht="11.5" x14ac:dyDescent="0.25">
      <c r="A112" s="79" t="s">
        <v>50</v>
      </c>
      <c r="B112" s="119">
        <v>814.88434945039296</v>
      </c>
      <c r="C112" s="120">
        <v>753.24299630617702</v>
      </c>
      <c r="D112" s="98">
        <f>IFERROR(((B112/C112)-1)*100,IF(B112+C112&lt;&gt;0,100,0))</f>
        <v>8.1834618372156775</v>
      </c>
      <c r="E112" s="84"/>
      <c r="F112" s="119">
        <v>815.42745408487394</v>
      </c>
      <c r="G112" s="119">
        <v>810.151307707961</v>
      </c>
    </row>
    <row r="113" spans="1:7" s="16" customFormat="1" ht="11.5" x14ac:dyDescent="0.25">
      <c r="A113" s="79" t="s">
        <v>51</v>
      </c>
      <c r="B113" s="119">
        <v>875.205296474492</v>
      </c>
      <c r="C113" s="120">
        <v>800.45669653357595</v>
      </c>
      <c r="D113" s="98">
        <f>IFERROR(((B113/C113)-1)*100,IF(B113+C113&lt;&gt;0,100,0))</f>
        <v>9.3382440629979246</v>
      </c>
      <c r="E113" s="84"/>
      <c r="F113" s="119">
        <v>875.205296474492</v>
      </c>
      <c r="G113" s="119">
        <v>870.25605000868904</v>
      </c>
    </row>
    <row r="114" spans="1:7" s="28" customFormat="1" ht="11.5" x14ac:dyDescent="0.25">
      <c r="A114" s="81" t="s">
        <v>52</v>
      </c>
      <c r="B114" s="85"/>
      <c r="C114" s="84"/>
      <c r="D114" s="86"/>
      <c r="E114" s="84"/>
      <c r="F114" s="71"/>
      <c r="G114" s="71"/>
    </row>
    <row r="115" spans="1:7" s="16" customFormat="1" ht="11.5" x14ac:dyDescent="0.25">
      <c r="A115" s="79" t="s">
        <v>56</v>
      </c>
      <c r="B115" s="119">
        <v>613.92827031379898</v>
      </c>
      <c r="C115" s="120">
        <v>587.50326275443797</v>
      </c>
      <c r="D115" s="98">
        <f>IFERROR(((B115/C115)-1)*100,IF(B115+C115&lt;&gt;0,100,0))</f>
        <v>4.4978486477624813</v>
      </c>
      <c r="E115" s="84"/>
      <c r="F115" s="119">
        <v>613.92827031379898</v>
      </c>
      <c r="G115" s="119">
        <v>613.64778262955804</v>
      </c>
    </row>
    <row r="116" spans="1:7" s="16" customFormat="1" ht="11.5" x14ac:dyDescent="0.25">
      <c r="A116" s="79" t="s">
        <v>57</v>
      </c>
      <c r="B116" s="119">
        <v>810.26078716033498</v>
      </c>
      <c r="C116" s="120">
        <v>783.42227759174</v>
      </c>
      <c r="D116" s="98">
        <f>IFERROR(((B116/C116)-1)*100,IF(B116+C116&lt;&gt;0,100,0))</f>
        <v>3.425803725048171</v>
      </c>
      <c r="E116" s="84"/>
      <c r="F116" s="119">
        <v>814.478779298993</v>
      </c>
      <c r="G116" s="119">
        <v>808.98940599386299</v>
      </c>
    </row>
    <row r="117" spans="1:7" s="16" customFormat="1" ht="11.5" x14ac:dyDescent="0.25">
      <c r="A117" s="79" t="s">
        <v>59</v>
      </c>
      <c r="B117" s="119">
        <v>930.32101442638395</v>
      </c>
      <c r="C117" s="120">
        <v>867.96733025758897</v>
      </c>
      <c r="D117" s="98">
        <f>IFERROR(((B117/C117)-1)*100,IF(B117+C117&lt;&gt;0,100,0))</f>
        <v>7.183874553238101</v>
      </c>
      <c r="E117" s="84"/>
      <c r="F117" s="119">
        <v>933.31847054359696</v>
      </c>
      <c r="G117" s="119">
        <v>923.77925981577096</v>
      </c>
    </row>
    <row r="118" spans="1:7" s="16" customFormat="1" ht="11.5" x14ac:dyDescent="0.25">
      <c r="A118" s="79" t="s">
        <v>58</v>
      </c>
      <c r="B118" s="119">
        <v>889.44351694619195</v>
      </c>
      <c r="C118" s="120">
        <v>796.72677841303096</v>
      </c>
      <c r="D118" s="98">
        <f>IFERROR(((B118/C118)-1)*100,IF(B118+C118&lt;&gt;0,100,0))</f>
        <v>11.63720626007323</v>
      </c>
      <c r="E118" s="84"/>
      <c r="F118" s="119">
        <v>889.44351694619195</v>
      </c>
      <c r="G118" s="119">
        <v>882.46312359890999</v>
      </c>
    </row>
    <row r="119" spans="1:7" s="32" customFormat="1" x14ac:dyDescent="0.25">
      <c r="A119" s="87"/>
      <c r="B119" s="88"/>
      <c r="C119" s="87"/>
      <c r="D119" s="87"/>
      <c r="E119" s="88"/>
      <c r="F119" s="87"/>
      <c r="G119" s="87"/>
    </row>
    <row r="120" spans="1:7" s="32" customFormat="1" ht="15.5" x14ac:dyDescent="0.35">
      <c r="A120" s="122" t="s">
        <v>73</v>
      </c>
      <c r="B120" s="122"/>
      <c r="C120" s="122"/>
      <c r="D120" s="122"/>
      <c r="E120" s="122"/>
      <c r="F120" s="122"/>
      <c r="G120" s="122"/>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1</v>
      </c>
      <c r="D126" s="98">
        <f>IFERROR(((B126/C126)-1)*100,IF(B126+C126&lt;&gt;0,100,0))</f>
        <v>-100</v>
      </c>
      <c r="E126" s="66">
        <v>22</v>
      </c>
      <c r="F126" s="66">
        <v>16</v>
      </c>
      <c r="G126" s="98">
        <f>IFERROR(((E126/F126)-1)*100,IF(E126+F126&lt;&gt;0,100,0))</f>
        <v>37.5</v>
      </c>
    </row>
    <row r="127" spans="1:7" s="16" customFormat="1" ht="11.5" x14ac:dyDescent="0.25">
      <c r="A127" s="79" t="s">
        <v>72</v>
      </c>
      <c r="B127" s="67">
        <v>23</v>
      </c>
      <c r="C127" s="66">
        <v>70</v>
      </c>
      <c r="D127" s="98">
        <f>IFERROR(((B127/C127)-1)*100,IF(B127+C127&lt;&gt;0,100,0))</f>
        <v>-67.142857142857153</v>
      </c>
      <c r="E127" s="66">
        <v>11461</v>
      </c>
      <c r="F127" s="66">
        <v>14469</v>
      </c>
      <c r="G127" s="98">
        <f>IFERROR(((E127/F127)-1)*100,IF(E127+F127&lt;&gt;0,100,0))</f>
        <v>-20.7892736194623</v>
      </c>
    </row>
    <row r="128" spans="1:7" s="16" customFormat="1" ht="11.5" x14ac:dyDescent="0.25">
      <c r="A128" s="79" t="s">
        <v>74</v>
      </c>
      <c r="B128" s="67">
        <v>2</v>
      </c>
      <c r="C128" s="66">
        <v>2</v>
      </c>
      <c r="D128" s="98">
        <f>IFERROR(((B128/C128)-1)*100,IF(B128+C128&lt;&gt;0,100,0))</f>
        <v>0</v>
      </c>
      <c r="E128" s="66">
        <v>404</v>
      </c>
      <c r="F128" s="66">
        <v>440</v>
      </c>
      <c r="G128" s="98">
        <f>IFERROR(((E128/F128)-1)*100,IF(E128+F128&lt;&gt;0,100,0))</f>
        <v>-8.1818181818181799</v>
      </c>
    </row>
    <row r="129" spans="1:7" s="28" customFormat="1" ht="11.5" x14ac:dyDescent="0.25">
      <c r="A129" s="81" t="s">
        <v>34</v>
      </c>
      <c r="B129" s="82">
        <f>SUM(B126:B128)</f>
        <v>25</v>
      </c>
      <c r="C129" s="82">
        <f>SUM(C126:C128)</f>
        <v>73</v>
      </c>
      <c r="D129" s="98">
        <f>IFERROR(((B129/C129)-1)*100,IF(B129+C129&lt;&gt;0,100,0))</f>
        <v>-65.753424657534239</v>
      </c>
      <c r="E129" s="82">
        <f>SUM(E126:E128)</f>
        <v>11887</v>
      </c>
      <c r="F129" s="82">
        <f>SUM(F126:F128)</f>
        <v>14925</v>
      </c>
      <c r="G129" s="98">
        <f>IFERROR(((E129/F129)-1)*100,IF(E129+F129&lt;&gt;0,100,0))</f>
        <v>-20.355108877721939</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0</v>
      </c>
      <c r="C132" s="66">
        <v>32</v>
      </c>
      <c r="D132" s="98">
        <f>IFERROR(((B132/C132)-1)*100,IF(B132+C132&lt;&gt;0,100,0))</f>
        <v>-100</v>
      </c>
      <c r="E132" s="66">
        <v>1134</v>
      </c>
      <c r="F132" s="66">
        <v>1736</v>
      </c>
      <c r="G132" s="98">
        <f>IFERROR(((E132/F132)-1)*100,IF(E132+F132&lt;&gt;0,100,0))</f>
        <v>-34.677419354838712</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0</v>
      </c>
      <c r="C134" s="82">
        <f>SUM(C132:C133)</f>
        <v>32</v>
      </c>
      <c r="D134" s="98">
        <f>IFERROR(((B134/C134)-1)*100,IF(B134+C134&lt;&gt;0,100,0))</f>
        <v>-100</v>
      </c>
      <c r="E134" s="82">
        <f>SUM(E132:E133)</f>
        <v>1134</v>
      </c>
      <c r="F134" s="82">
        <f>SUM(F132:F133)</f>
        <v>1736</v>
      </c>
      <c r="G134" s="98">
        <f>IFERROR(((E134/F134)-1)*100,IF(E134+F134&lt;&gt;0,100,0))</f>
        <v>-34.677419354838712</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30000</v>
      </c>
      <c r="D137" s="98">
        <f>IFERROR(((B137/C137)-1)*100,IF(B137+C137&lt;&gt;0,100,0))</f>
        <v>-100</v>
      </c>
      <c r="E137" s="66">
        <v>261815</v>
      </c>
      <c r="F137" s="66">
        <v>140105</v>
      </c>
      <c r="G137" s="98">
        <f>IFERROR(((E137/F137)-1)*100,IF(E137+F137&lt;&gt;0,100,0))</f>
        <v>86.870561364690758</v>
      </c>
    </row>
    <row r="138" spans="1:7" s="16" customFormat="1" ht="11.5" x14ac:dyDescent="0.25">
      <c r="A138" s="79" t="s">
        <v>72</v>
      </c>
      <c r="B138" s="67">
        <v>11785</v>
      </c>
      <c r="C138" s="66">
        <v>21966</v>
      </c>
      <c r="D138" s="98">
        <f>IFERROR(((B138/C138)-1)*100,IF(B138+C138&lt;&gt;0,100,0))</f>
        <v>-46.348902849858874</v>
      </c>
      <c r="E138" s="66">
        <v>11748215</v>
      </c>
      <c r="F138" s="66">
        <v>12345827</v>
      </c>
      <c r="G138" s="98">
        <f>IFERROR(((E138/F138)-1)*100,IF(E138+F138&lt;&gt;0,100,0))</f>
        <v>-4.8405991757376814</v>
      </c>
    </row>
    <row r="139" spans="1:7" s="16" customFormat="1" ht="11.5" x14ac:dyDescent="0.25">
      <c r="A139" s="79" t="s">
        <v>74</v>
      </c>
      <c r="B139" s="67">
        <v>4</v>
      </c>
      <c r="C139" s="66">
        <v>2</v>
      </c>
      <c r="D139" s="98">
        <f>IFERROR(((B139/C139)-1)*100,IF(B139+C139&lt;&gt;0,100,0))</f>
        <v>100</v>
      </c>
      <c r="E139" s="66">
        <v>17275</v>
      </c>
      <c r="F139" s="66">
        <v>24858</v>
      </c>
      <c r="G139" s="98">
        <f>IFERROR(((E139/F139)-1)*100,IF(E139+F139&lt;&gt;0,100,0))</f>
        <v>-30.505269933220692</v>
      </c>
    </row>
    <row r="140" spans="1:7" s="16" customFormat="1" ht="11.5" x14ac:dyDescent="0.25">
      <c r="A140" s="81" t="s">
        <v>34</v>
      </c>
      <c r="B140" s="82">
        <f>SUM(B137:B139)</f>
        <v>11789</v>
      </c>
      <c r="C140" s="82">
        <f>SUM(C137:C139)</f>
        <v>51968</v>
      </c>
      <c r="D140" s="98">
        <f>IFERROR(((B140/C140)-1)*100,IF(B140+C140&lt;&gt;0,100,0))</f>
        <v>-77.314886083743843</v>
      </c>
      <c r="E140" s="82">
        <f>SUM(E137:E139)</f>
        <v>12027305</v>
      </c>
      <c r="F140" s="82">
        <f>SUM(F137:F139)</f>
        <v>12510790</v>
      </c>
      <c r="G140" s="98">
        <f>IFERROR(((E140/F140)-1)*100,IF(E140+F140&lt;&gt;0,100,0))</f>
        <v>-3.8645441255108604</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0</v>
      </c>
      <c r="C143" s="66">
        <v>1732</v>
      </c>
      <c r="D143" s="98">
        <f>IFERROR(((B143/C143)-1)*100,)</f>
        <v>-100</v>
      </c>
      <c r="E143" s="66">
        <v>604424</v>
      </c>
      <c r="F143" s="66">
        <v>763241</v>
      </c>
      <c r="G143" s="98">
        <f>IFERROR(((E143/F143)-1)*100,)</f>
        <v>-20.808237502964332</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0</v>
      </c>
      <c r="C145" s="82">
        <f>SUM(C143:C144)</f>
        <v>1732</v>
      </c>
      <c r="D145" s="98">
        <f>IFERROR(((B145/C145)-1)*100,)</f>
        <v>-100</v>
      </c>
      <c r="E145" s="82">
        <f>SUM(E143:E144)</f>
        <v>604424</v>
      </c>
      <c r="F145" s="82">
        <f>SUM(F143:F144)</f>
        <v>763241</v>
      </c>
      <c r="G145" s="98">
        <f>IFERROR(((E145/F145)-1)*100,)</f>
        <v>-20.808237502964332</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722872.5</v>
      </c>
      <c r="D148" s="98">
        <f>IFERROR(((B148/C148)-1)*100,IF(B148+C148&lt;&gt;0,100,0))</f>
        <v>-100</v>
      </c>
      <c r="E148" s="66">
        <v>6287021.1775000002</v>
      </c>
      <c r="F148" s="66">
        <v>3377788.2787500001</v>
      </c>
      <c r="G148" s="98">
        <f>IFERROR(((E148/F148)-1)*100,IF(E148+F148&lt;&gt;0,100,0))</f>
        <v>86.128337795837353</v>
      </c>
    </row>
    <row r="149" spans="1:7" s="32" customFormat="1" x14ac:dyDescent="0.25">
      <c r="A149" s="79" t="s">
        <v>72</v>
      </c>
      <c r="B149" s="67">
        <v>1123623.1738799999</v>
      </c>
      <c r="C149" s="66">
        <v>2221019.6390200001</v>
      </c>
      <c r="D149" s="98">
        <f>IFERROR(((B149/C149)-1)*100,IF(B149+C149&lt;&gt;0,100,0))</f>
        <v>-49.409579539972647</v>
      </c>
      <c r="E149" s="66">
        <v>1097748884.8289001</v>
      </c>
      <c r="F149" s="66">
        <v>1138616406.57441</v>
      </c>
      <c r="G149" s="98">
        <f>IFERROR(((E149/F149)-1)*100,IF(E149+F149&lt;&gt;0,100,0))</f>
        <v>-3.5892264953797826</v>
      </c>
    </row>
    <row r="150" spans="1:7" s="32" customFormat="1" x14ac:dyDescent="0.25">
      <c r="A150" s="79" t="s">
        <v>74</v>
      </c>
      <c r="B150" s="67">
        <v>32691.25</v>
      </c>
      <c r="C150" s="66">
        <v>15132.31</v>
      </c>
      <c r="D150" s="98">
        <f>IFERROR(((B150/C150)-1)*100,IF(B150+C150&lt;&gt;0,100,0))</f>
        <v>116.03608437839301</v>
      </c>
      <c r="E150" s="66">
        <v>101589586.34</v>
      </c>
      <c r="F150" s="66">
        <v>122512849.63</v>
      </c>
      <c r="G150" s="98">
        <f>IFERROR(((E150/F150)-1)*100,IF(E150+F150&lt;&gt;0,100,0))</f>
        <v>-17.078423490425831</v>
      </c>
    </row>
    <row r="151" spans="1:7" s="16" customFormat="1" ht="11.5" x14ac:dyDescent="0.25">
      <c r="A151" s="81" t="s">
        <v>34</v>
      </c>
      <c r="B151" s="82">
        <f>SUM(B148:B150)</f>
        <v>1156314.4238799999</v>
      </c>
      <c r="C151" s="82">
        <f>SUM(C148:C150)</f>
        <v>2959024.4490200002</v>
      </c>
      <c r="D151" s="98">
        <f>IFERROR(((B151/C151)-1)*100,IF(B151+C151&lt;&gt;0,100,0))</f>
        <v>-60.922444413632348</v>
      </c>
      <c r="E151" s="82">
        <f>SUM(E148:E150)</f>
        <v>1205625492.3464</v>
      </c>
      <c r="F151" s="82">
        <f>SUM(F148:F150)</f>
        <v>1264507044.48316</v>
      </c>
      <c r="G151" s="98">
        <f>IFERROR(((E151/F151)-1)*100,IF(E151+F151&lt;&gt;0,100,0))</f>
        <v>-4.6564827292699285</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0</v>
      </c>
      <c r="C154" s="66">
        <v>3100.84674</v>
      </c>
      <c r="D154" s="98">
        <f>IFERROR(((B154/C154)-1)*100,IF(B154+C154&lt;&gt;0,100,0))</f>
        <v>-100</v>
      </c>
      <c r="E154" s="66">
        <v>992522.55833000003</v>
      </c>
      <c r="F154" s="66">
        <v>1493103.0646899999</v>
      </c>
      <c r="G154" s="98">
        <f>IFERROR(((E154/F154)-1)*100,IF(E154+F154&lt;&gt;0,100,0))</f>
        <v>-33.526185713370772</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0</v>
      </c>
      <c r="C156" s="82">
        <f>SUM(C154:C155)</f>
        <v>3100.84674</v>
      </c>
      <c r="D156" s="98">
        <f>IFERROR(((B156/C156)-1)*100,IF(B156+C156&lt;&gt;0,100,0))</f>
        <v>-100</v>
      </c>
      <c r="E156" s="82">
        <f>SUM(E154:E155)</f>
        <v>992522.55833000003</v>
      </c>
      <c r="F156" s="82">
        <f>SUM(F154:F155)</f>
        <v>1493103.0646899999</v>
      </c>
      <c r="G156" s="98">
        <f>IFERROR(((E156/F156)-1)*100,IF(E156+F156&lt;&gt;0,100,0))</f>
        <v>-33.526185713370772</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30000</v>
      </c>
      <c r="D159" s="98">
        <f>IFERROR(((B159/C159)-1)*100,IF(B159+C159&lt;&gt;0,100,0))</f>
        <v>-99.283333333333331</v>
      </c>
      <c r="E159" s="78"/>
      <c r="F159" s="78"/>
      <c r="G159" s="65"/>
    </row>
    <row r="160" spans="1:7" s="16" customFormat="1" ht="11.5" x14ac:dyDescent="0.25">
      <c r="A160" s="79" t="s">
        <v>72</v>
      </c>
      <c r="B160" s="67">
        <v>1069601</v>
      </c>
      <c r="C160" s="66">
        <v>935072</v>
      </c>
      <c r="D160" s="98">
        <f>IFERROR(((B160/C160)-1)*100,IF(B160+C160&lt;&gt;0,100,0))</f>
        <v>14.387020464734256</v>
      </c>
      <c r="E160" s="78"/>
      <c r="F160" s="78"/>
      <c r="G160" s="65"/>
    </row>
    <row r="161" spans="1:7" s="16" customFormat="1" ht="11.5" x14ac:dyDescent="0.25">
      <c r="A161" s="79" t="s">
        <v>74</v>
      </c>
      <c r="B161" s="67">
        <v>1708</v>
      </c>
      <c r="C161" s="66">
        <v>2307</v>
      </c>
      <c r="D161" s="98">
        <f>IFERROR(((B161/C161)-1)*100,IF(B161+C161&lt;&gt;0,100,0))</f>
        <v>-25.964456003467706</v>
      </c>
      <c r="E161" s="78"/>
      <c r="F161" s="78"/>
      <c r="G161" s="65"/>
    </row>
    <row r="162" spans="1:7" s="28" customFormat="1" ht="11.5" x14ac:dyDescent="0.25">
      <c r="A162" s="81" t="s">
        <v>34</v>
      </c>
      <c r="B162" s="82">
        <f>SUM(B159:B161)</f>
        <v>1071524</v>
      </c>
      <c r="C162" s="82">
        <f>SUM(C159:C161)</f>
        <v>967379</v>
      </c>
      <c r="D162" s="98">
        <f>IFERROR(((B162/C162)-1)*100,IF(B162+C162&lt;&gt;0,100,0))</f>
        <v>10.76568749166562</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126584</v>
      </c>
      <c r="C165" s="66">
        <v>134270</v>
      </c>
      <c r="D165" s="98">
        <f>IFERROR(((B165/C165)-1)*100,IF(B165+C165&lt;&gt;0,100,0))</f>
        <v>-5.7242868846354327</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126584</v>
      </c>
      <c r="C167" s="82">
        <f>SUM(C165:C166)</f>
        <v>134270</v>
      </c>
      <c r="D167" s="98">
        <f>IFERROR(((B167/C167)-1)*100,IF(B167+C167&lt;&gt;0,100,0))</f>
        <v>-5.7242868846354327</v>
      </c>
      <c r="E167" s="82"/>
      <c r="F167" s="82"/>
      <c r="G167" s="65"/>
    </row>
    <row r="168" spans="1:7" s="32" customFormat="1" ht="14" x14ac:dyDescent="0.3">
      <c r="A168" s="36"/>
      <c r="B168" s="36"/>
      <c r="C168" s="36"/>
      <c r="D168" s="36"/>
      <c r="E168" s="44"/>
      <c r="F168" s="33"/>
      <c r="G168" s="33"/>
    </row>
    <row r="169" spans="1:7" ht="15.5" x14ac:dyDescent="0.35">
      <c r="A169" s="122" t="s">
        <v>60</v>
      </c>
      <c r="B169" s="122"/>
      <c r="C169" s="122"/>
      <c r="D169" s="122"/>
      <c r="E169" s="122"/>
      <c r="F169" s="122"/>
      <c r="G169" s="122"/>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5512</v>
      </c>
      <c r="C175" s="113">
        <v>8740</v>
      </c>
      <c r="D175" s="111">
        <f>IFERROR(((B175/C175)-1)*100,IF(B175+C175&lt;&gt;0,100,0))</f>
        <v>-36.933638443935926</v>
      </c>
      <c r="E175" s="113">
        <v>452456</v>
      </c>
      <c r="F175" s="113">
        <v>471154</v>
      </c>
      <c r="G175" s="111">
        <f>IFERROR(((E175/F175)-1)*100,IF(E175+F175&lt;&gt;0,100,0))</f>
        <v>-3.9685538061865144</v>
      </c>
    </row>
    <row r="176" spans="1:7" x14ac:dyDescent="0.25">
      <c r="A176" s="101" t="s">
        <v>32</v>
      </c>
      <c r="B176" s="112">
        <v>37374</v>
      </c>
      <c r="C176" s="113">
        <v>58374</v>
      </c>
      <c r="D176" s="111">
        <f t="shared" ref="D176:D178" si="5">IFERROR(((B176/C176)-1)*100,IF(B176+C176&lt;&gt;0,100,0))</f>
        <v>-35.974920341247817</v>
      </c>
      <c r="E176" s="113">
        <v>3296463</v>
      </c>
      <c r="F176" s="113">
        <v>3165696</v>
      </c>
      <c r="G176" s="111">
        <f>IFERROR(((E176/F176)-1)*100,IF(E176+F176&lt;&gt;0,100,0))</f>
        <v>4.1307503942261015</v>
      </c>
    </row>
    <row r="177" spans="1:7" x14ac:dyDescent="0.25">
      <c r="A177" s="101" t="s">
        <v>92</v>
      </c>
      <c r="B177" s="112">
        <v>13073453</v>
      </c>
      <c r="C177" s="113">
        <v>17843017</v>
      </c>
      <c r="D177" s="111">
        <f t="shared" si="5"/>
        <v>-26.730703669676494</v>
      </c>
      <c r="E177" s="113">
        <v>1097249047</v>
      </c>
      <c r="F177" s="113">
        <v>896348575</v>
      </c>
      <c r="G177" s="111">
        <f>IFERROR(((E177/F177)-1)*100,IF(E177+F177&lt;&gt;0,100,0))</f>
        <v>22.413208165138208</v>
      </c>
    </row>
    <row r="178" spans="1:7" x14ac:dyDescent="0.25">
      <c r="A178" s="101" t="s">
        <v>93</v>
      </c>
      <c r="B178" s="112">
        <v>125858</v>
      </c>
      <c r="C178" s="113">
        <v>126143</v>
      </c>
      <c r="D178" s="111">
        <f t="shared" si="5"/>
        <v>-0.22593405896482732</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286</v>
      </c>
      <c r="C181" s="113">
        <v>302</v>
      </c>
      <c r="D181" s="111">
        <f t="shared" ref="D181:D184" si="6">IFERROR(((B181/C181)-1)*100,IF(B181+C181&lt;&gt;0,100,0))</f>
        <v>-5.2980132450331174</v>
      </c>
      <c r="E181" s="113">
        <v>20257</v>
      </c>
      <c r="F181" s="113">
        <v>20850</v>
      </c>
      <c r="G181" s="111">
        <f t="shared" ref="G181" si="7">IFERROR(((E181/F181)-1)*100,IF(E181+F181&lt;&gt;0,100,0))</f>
        <v>-2.8441247002398029</v>
      </c>
    </row>
    <row r="182" spans="1:7" x14ac:dyDescent="0.25">
      <c r="A182" s="101" t="s">
        <v>32</v>
      </c>
      <c r="B182" s="112">
        <v>1995</v>
      </c>
      <c r="C182" s="113">
        <v>2641</v>
      </c>
      <c r="D182" s="111">
        <f t="shared" si="6"/>
        <v>-24.460431654676263</v>
      </c>
      <c r="E182" s="113">
        <v>244015</v>
      </c>
      <c r="F182" s="113">
        <v>272664</v>
      </c>
      <c r="G182" s="111">
        <f t="shared" ref="G182" si="8">IFERROR(((E182/F182)-1)*100,IF(E182+F182&lt;&gt;0,100,0))</f>
        <v>-10.507070973799259</v>
      </c>
    </row>
    <row r="183" spans="1:7" x14ac:dyDescent="0.25">
      <c r="A183" s="101" t="s">
        <v>92</v>
      </c>
      <c r="B183" s="112">
        <v>16079</v>
      </c>
      <c r="C183" s="113">
        <v>19659</v>
      </c>
      <c r="D183" s="111">
        <f t="shared" si="6"/>
        <v>-18.210488834630446</v>
      </c>
      <c r="E183" s="113">
        <v>4258466</v>
      </c>
      <c r="F183" s="113">
        <v>2811346</v>
      </c>
      <c r="G183" s="111">
        <f t="shared" ref="G183" si="9">IFERROR(((E183/F183)-1)*100,IF(E183+F183&lt;&gt;0,100,0))</f>
        <v>51.474276022944167</v>
      </c>
    </row>
    <row r="184" spans="1:7" x14ac:dyDescent="0.25">
      <c r="A184" s="101" t="s">
        <v>93</v>
      </c>
      <c r="B184" s="112">
        <v>25140</v>
      </c>
      <c r="C184" s="113">
        <v>47071</v>
      </c>
      <c r="D184" s="111">
        <f t="shared" si="6"/>
        <v>-46.591319496080388</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21" t="s">
        <v>85</v>
      </c>
      <c r="B188" s="121"/>
      <c r="C188" s="121"/>
      <c r="D188" s="121"/>
      <c r="E188" s="121"/>
      <c r="F188" s="121"/>
      <c r="G188" s="121"/>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2021-12-28T07:49:41Z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2021-12-28T06:04:34Z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2e9f82db-1fdd-407b-afff-c465f0caf244</vt:lpwstr>
  </property>
  <property fmtid="{D5CDD505-2E9C-101B-9397-08002B2CF9AE}" pid="8" name="MSIP_Label_66d8a90e-c522-4829-9625-db8c70f8b095_ContentBits">
    <vt:lpwstr>0</vt:lpwstr>
  </property>
</Properties>
</file>