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3C473E93-64B2-479C-96C6-449BE66377C0}"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<sst xmlns="http://schemas.openxmlformats.org/spreadsheetml/2006/main" count="270" uniqueCount="102">
  <si>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</si>
  <si>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</si>
  <si>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</si>
  <si>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</si>
  <si>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</si>
  <si>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</si>
  <si>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</si>
  <si>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</si>
  <si>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</si>
  <si>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</si>
  <si>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</si>
  <si>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</si>
  <si>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</si>
  <si>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</si>
  <si>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</si>
  <si>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</si>
  <si>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</si>
  <si>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</si>
  <si>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</si>
  <si>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</si>
  <si>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</si>
  <si>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</si>
  <si>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</si>
  <si>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</si>
  <si>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</si>
  <si>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</si>
  <si>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</si>
  <si>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</si>
  <si>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</si>
  <si>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</si>
  <si>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</si>
  <si>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</si>
  <si>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</si>
  <si>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</si>
  <si>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</si>
  <si>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</si>
  <si>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</si>
  <si>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</si>
  <si>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</si>
  <si>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</si>
  <si>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</si>
  <si>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</si>
  <si>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</si>
  <si>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</si>
  <si>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</si>
  <si>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</si>
  <si>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</si>
  <si>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</si>
  <si>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</si>
  <si>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</si>
  <si>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</si>
  <si>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</si>
  <si>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</si>
  <si>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</si>
  <si>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</si>
  <si>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</si>
  <si>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</si>
  <si>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</si>
  <si>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</si>
  <si>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</si>
  <si>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</si>
  <si>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</si>
  <si>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</si>
  <si>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</si>
  <si>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</si>
  <si>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</si>
  <si>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</si>
  <si>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</si>
  <si>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</si>
  <si>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</si>
  <si>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</si>
  <si>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</si>
  <si>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</si>
  <si>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</si>
  <si>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</si>
  <si>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</si>
  <si>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</si>
  <si>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</si>
  <si>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</si>
  <si>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</si>
  <si>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</si>
  <si>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</si>
  <si>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</si>
  <si>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</si>
  <si>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</si>
  <si>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</si>
  <si>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</si>
  <si>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</si>
  <si>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</si>
  <si>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</si>
  <si>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</si>
  <si>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</si>
  <si>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</si>
  <si>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</si>
  <si>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</si>
  <si>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</si>
  <si>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</si>
  <si>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31 December 2021</t>
  </si>
  <si>
    <t>31.12.2021</t>
  </si>
  <si>
    <t>24.12.2020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</si>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</sst>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9">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21" fillId="0" borderId="0" xfId="0" applyFont="1" applyFill="1" applyBorder="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73" fillId="5" borderId="0" xfId="2566" applyFont="1" applyFill="1" applyAlignment="1">
      <alignment horizontal="lef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23" t="s">
        <v>96</v>
      </c>
      <c r="B2" s="123"/>
      <c r="C2" s="123"/>
      <c r="D2" s="123"/>
      <c r="E2" s="123"/>
      <c r="F2" s="123"/>
      <c r="G2" s="123"/>
    </row>
    <row r="3" spans="1:7" ht="15.5" x14ac:dyDescent="0.35">
      <c r="A3" s="124" t="s">
        <v>97</v>
      </c>
      <c r="B3" s="124"/>
      <c r="C3" s="124"/>
      <c r="D3" s="124"/>
      <c r="E3" s="124"/>
      <c r="F3" s="124"/>
      <c r="G3" s="124"/>
    </row>
    <row r="4" spans="1:7" ht="13" x14ac:dyDescent="0.3">
      <c r="B4" s="20"/>
      <c r="C4" s="20"/>
      <c r="D4" s="20"/>
      <c r="E4" s="20"/>
      <c r="G4" s="19"/>
    </row>
    <row r="5" spans="1:7" x14ac:dyDescent="0.25">
      <c r="A5" s="20"/>
      <c r="B5" s="18"/>
      <c r="C5" s="18"/>
      <c r="D5" s="18"/>
      <c r="E5" s="20"/>
      <c r="F5" s="20"/>
      <c r="G5" s="20"/>
    </row>
    <row r="6" spans="1:7" ht="15.5" x14ac:dyDescent="0.35">
      <c r="A6" s="125" t="s">
        <v>69</v>
      </c>
      <c r="B6" s="125"/>
      <c r="C6" s="125"/>
      <c r="D6" s="125"/>
      <c r="E6" s="125"/>
      <c r="F6" s="125"/>
      <c r="G6" s="125"/>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525003</v>
      </c>
      <c r="C11" s="67">
        <v>773077</v>
      </c>
      <c r="D11" s="98">
        <f>IFERROR(((B11/C11)-1)*100,IF(B11+C11&lt;&gt;0,100,0))</f>
        <v>-32.089170936400905</v>
      </c>
      <c r="E11" s="67">
        <v>81587931</v>
      </c>
      <c r="F11" s="67">
        <v>92372932</v>
      </c>
      <c r="G11" s="98">
        <f>IFERROR(((E11/F11)-1)*100,IF(E11+F11&lt;&gt;0,100,0))</f>
        <v>-11.67549926855196</v>
      </c>
    </row>
    <row r="12" spans="1:7" s="16" customFormat="1" ht="11.5" x14ac:dyDescent="0.25">
      <c r="A12" s="64" t="s">
        <v>9</v>
      </c>
      <c r="B12" s="67">
        <v>532614.66599999997</v>
      </c>
      <c r="C12" s="67">
        <v>1187009.547</v>
      </c>
      <c r="D12" s="98">
        <f>IFERROR(((B12/C12)-1)*100,IF(B12+C12&lt;&gt;0,100,0))</f>
        <v>-55.129706635796758</v>
      </c>
      <c r="E12" s="67">
        <v>122068805.168</v>
      </c>
      <c r="F12" s="67">
        <v>116610308.42900001</v>
      </c>
      <c r="G12" s="98">
        <f>IFERROR(((E12/F12)-1)*100,IF(E12+F12&lt;&gt;0,100,0))</f>
        <v>4.6809727309172544</v>
      </c>
    </row>
    <row r="13" spans="1:7" s="16" customFormat="1" ht="11.5" x14ac:dyDescent="0.25">
      <c r="A13" s="64" t="s">
        <v>10</v>
      </c>
      <c r="B13" s="67">
        <v>31021748.3381624</v>
      </c>
      <c r="C13" s="67">
        <v>42966374.366123997</v>
      </c>
      <c r="D13" s="98">
        <f>IFERROR(((B13/C13)-1)*100,IF(B13+C13&lt;&gt;0,100,0))</f>
        <v>-27.799939380919948</v>
      </c>
      <c r="E13" s="67">
        <v>5866720908.5636301</v>
      </c>
      <c r="F13" s="67">
        <v>5758908758.50037</v>
      </c>
      <c r="G13" s="98">
        <f>IFERROR(((E13/F13)-1)*100,IF(E13+F13&lt;&gt;0,100,0))</f>
        <v>1.872093387555851</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104</v>
      </c>
      <c r="C16" s="67">
        <v>113</v>
      </c>
      <c r="D16" s="98">
        <f>IFERROR(((B16/C16)-1)*100,IF(B16+C16&lt;&gt;0,100,0))</f>
        <v>-7.9646017699115053</v>
      </c>
      <c r="E16" s="67">
        <v>18154</v>
      </c>
      <c r="F16" s="67">
        <v>16274</v>
      </c>
      <c r="G16" s="98">
        <f>IFERROR(((E16/F16)-1)*100,IF(E16+F16&lt;&gt;0,100,0))</f>
        <v>11.552169104092425</v>
      </c>
    </row>
    <row r="17" spans="1:7" s="16" customFormat="1" ht="11.5" x14ac:dyDescent="0.25">
      <c r="A17" s="64" t="s">
        <v>9</v>
      </c>
      <c r="B17" s="67">
        <v>30082.666000000001</v>
      </c>
      <c r="C17" s="67">
        <v>225209.55799999999</v>
      </c>
      <c r="D17" s="98">
        <f>IFERROR(((B17/C17)-1)*100,IF(B17+C17&lt;&gt;0,100,0))</f>
        <v>-86.642367105928969</v>
      </c>
      <c r="E17" s="67">
        <v>11395620.994000001</v>
      </c>
      <c r="F17" s="67">
        <v>9277383.0160000008</v>
      </c>
      <c r="G17" s="98">
        <f>IFERROR(((E17/F17)-1)*100,IF(E17+F17&lt;&gt;0,100,0))</f>
        <v>22.832279041911228</v>
      </c>
    </row>
    <row r="18" spans="1:7" s="16" customFormat="1" ht="11.5" x14ac:dyDescent="0.25">
      <c r="A18" s="64" t="s">
        <v>10</v>
      </c>
      <c r="B18" s="67">
        <v>3438611.5956124598</v>
      </c>
      <c r="C18" s="67">
        <v>1847917.3761740499</v>
      </c>
      <c r="D18" s="98">
        <f>IFERROR(((B18/C18)-1)*100,IF(B18+C18&lt;&gt;0,100,0))</f>
        <v>86.080375667650372</v>
      </c>
      <c r="E18" s="67">
        <v>520446745.29319102</v>
      </c>
      <c r="F18" s="67">
        <v>334799436.66110897</v>
      </c>
      <c r="G18" s="98">
        <f>IFERROR(((E18/F18)-1)*100,IF(E18+F18&lt;&gt;0,100,0))</f>
        <v>55.450304959741658</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4240068.0843000002</v>
      </c>
      <c r="C24" s="66">
        <v>8241123.9883500002</v>
      </c>
      <c r="D24" s="65">
        <f>B24-C24</f>
        <v>-4001055.90405</v>
      </c>
      <c r="E24" s="67">
        <v>976096778.32307994</v>
      </c>
      <c r="F24" s="67">
        <v>935463811.86454999</v>
      </c>
      <c r="G24" s="65">
        <f>E24-F24</f>
        <v>40632966.458529949</v>
      </c>
    </row>
    <row r="25" spans="1:7" s="16" customFormat="1" ht="11.5" x14ac:dyDescent="0.25">
      <c r="A25" s="68" t="s">
        <v>15</v>
      </c>
      <c r="B25" s="66">
        <v>7426719.2835799996</v>
      </c>
      <c r="C25" s="66">
        <v>6657822.4382199999</v>
      </c>
      <c r="D25" s="65">
        <f>B25-C25</f>
        <v>768896.84535999969</v>
      </c>
      <c r="E25" s="67">
        <v>1128710023.29387</v>
      </c>
      <c r="F25" s="67">
        <v>1060164798.5641</v>
      </c>
      <c r="G25" s="65">
        <f>E25-F25</f>
        <v>68545224.729769945</v>
      </c>
    </row>
    <row r="26" spans="1:7" s="28" customFormat="1" ht="11.5" x14ac:dyDescent="0.25">
      <c r="A26" s="69" t="s">
        <v>16</v>
      </c>
      <c r="B26" s="70">
        <f>B24-B25</f>
        <v>-3186651.1992799994</v>
      </c>
      <c r="C26" s="70">
        <f>C24-C25</f>
        <v>1583301.5501300003</v>
      </c>
      <c r="D26" s="70"/>
      <c r="E26" s="70">
        <f>E24-E25</f>
        <v>-152613244.97079003</v>
      </c>
      <c r="F26" s="70">
        <f>F24-F25</f>
        <v>-124700986.69955003</v>
      </c>
      <c r="G26" s="71"/>
    </row>
    <row r="27" spans="1:7" s="11" customFormat="1" x14ac:dyDescent="0.25">
      <c r="A27" s="126" t="s">
        <v>67</v>
      </c>
      <c r="B27" s="126"/>
      <c r="C27" s="126"/>
      <c r="D27" s="126"/>
      <c r="E27" s="126"/>
      <c r="F27" s="126"/>
      <c r="G27" s="126"/>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73709.387483660001</v>
      </c>
      <c r="C33" s="115">
        <v>59175.803544219998</v>
      </c>
      <c r="D33" s="98">
        <f t="shared" ref="D33:D42" si="0">IFERROR(((B33/C33)-1)*100,IF(B33+C33&lt;&gt;0,100,0))</f>
        <v>24.560011134584038</v>
      </c>
      <c r="E33" s="64"/>
      <c r="F33" s="115">
        <v>73881.56</v>
      </c>
      <c r="G33" s="115">
        <v>71568.429999999993</v>
      </c>
    </row>
    <row r="34" spans="1:7" s="16" customFormat="1" ht="11.5" x14ac:dyDescent="0.25">
      <c r="A34" s="64" t="s">
        <v>23</v>
      </c>
      <c r="B34" s="115">
        <v>79701.572592080003</v>
      </c>
      <c r="C34" s="115">
        <v>64020.213563400001</v>
      </c>
      <c r="D34" s="98">
        <f t="shared" si="0"/>
        <v>24.494387250287076</v>
      </c>
      <c r="E34" s="64"/>
      <c r="F34" s="115">
        <v>80232.149999999994</v>
      </c>
      <c r="G34" s="115">
        <v>78026.240000000005</v>
      </c>
    </row>
    <row r="35" spans="1:7" s="16" customFormat="1" ht="11.5" x14ac:dyDescent="0.25">
      <c r="A35" s="64" t="s">
        <v>24</v>
      </c>
      <c r="B35" s="115">
        <v>67508.206986389996</v>
      </c>
      <c r="C35" s="115">
        <v>44655.644179520001</v>
      </c>
      <c r="D35" s="98">
        <f t="shared" si="0"/>
        <v>51.175082627854351</v>
      </c>
      <c r="E35" s="64"/>
      <c r="F35" s="115">
        <v>67508.210000000006</v>
      </c>
      <c r="G35" s="115">
        <v>65988.179999999993</v>
      </c>
    </row>
    <row r="36" spans="1:7" s="16" customFormat="1" ht="11.5" x14ac:dyDescent="0.25">
      <c r="A36" s="64" t="s">
        <v>25</v>
      </c>
      <c r="B36" s="115">
        <v>67052.40039101</v>
      </c>
      <c r="C36" s="115">
        <v>54125.227339069999</v>
      </c>
      <c r="D36" s="98">
        <f t="shared" si="0"/>
        <v>23.883822179548787</v>
      </c>
      <c r="E36" s="64"/>
      <c r="F36" s="115">
        <v>67267.77</v>
      </c>
      <c r="G36" s="115">
        <v>64988.32</v>
      </c>
    </row>
    <row r="37" spans="1:7" s="16" customFormat="1" ht="11.5" x14ac:dyDescent="0.25">
      <c r="A37" s="64" t="s">
        <v>79</v>
      </c>
      <c r="B37" s="115">
        <v>70973.244385889993</v>
      </c>
      <c r="C37" s="115">
        <v>57117.478186519998</v>
      </c>
      <c r="D37" s="98">
        <f t="shared" si="0"/>
        <v>24.258364758547792</v>
      </c>
      <c r="E37" s="64"/>
      <c r="F37" s="115">
        <v>71381.98</v>
      </c>
      <c r="G37" s="115">
        <v>68345.649999999994</v>
      </c>
    </row>
    <row r="38" spans="1:7" s="16" customFormat="1" ht="11.5" x14ac:dyDescent="0.25">
      <c r="A38" s="64" t="s">
        <v>26</v>
      </c>
      <c r="B38" s="115">
        <v>95457.109409390003</v>
      </c>
      <c r="C38" s="115">
        <v>77510.188739420002</v>
      </c>
      <c r="D38" s="98">
        <f t="shared" si="0"/>
        <v>23.154272956688835</v>
      </c>
      <c r="E38" s="64"/>
      <c r="F38" s="115">
        <v>95896.5</v>
      </c>
      <c r="G38" s="115">
        <v>92313.86</v>
      </c>
    </row>
    <row r="39" spans="1:7" s="16" customFormat="1" ht="11.5" x14ac:dyDescent="0.25">
      <c r="A39" s="64" t="s">
        <v>27</v>
      </c>
      <c r="B39" s="115">
        <v>14799.07681411</v>
      </c>
      <c r="C39" s="115">
        <v>12100.2832378</v>
      </c>
      <c r="D39" s="98">
        <f t="shared" si="0"/>
        <v>22.30355705955094</v>
      </c>
      <c r="E39" s="64"/>
      <c r="F39" s="115">
        <v>14880.08</v>
      </c>
      <c r="G39" s="115">
        <v>14418.95</v>
      </c>
    </row>
    <row r="40" spans="1:7" s="16" customFormat="1" ht="11.5" x14ac:dyDescent="0.25">
      <c r="A40" s="64" t="s">
        <v>28</v>
      </c>
      <c r="B40" s="115">
        <v>92736.874547159998</v>
      </c>
      <c r="C40" s="115">
        <v>75470.168266049994</v>
      </c>
      <c r="D40" s="98">
        <f t="shared" si="0"/>
        <v>22.878849587615633</v>
      </c>
      <c r="E40" s="64"/>
      <c r="F40" s="115">
        <v>93062.11</v>
      </c>
      <c r="G40" s="115">
        <v>89895.86</v>
      </c>
    </row>
    <row r="41" spans="1:7" s="16" customFormat="1" ht="11.5" x14ac:dyDescent="0.25">
      <c r="A41" s="64" t="s">
        <v>29</v>
      </c>
      <c r="B41" s="72"/>
      <c r="C41" s="115">
        <v>3810.83389429</v>
      </c>
      <c r="D41" s="98">
        <f t="shared" si="0"/>
        <v>-100</v>
      </c>
      <c r="E41" s="64"/>
      <c r="F41" s="72"/>
      <c r="G41" s="72"/>
    </row>
    <row r="42" spans="1:7" s="16" customFormat="1" ht="11.5" x14ac:dyDescent="0.25">
      <c r="A42" s="64" t="s">
        <v>78</v>
      </c>
      <c r="B42" s="115">
        <v>1312.18012456</v>
      </c>
      <c r="C42" s="115">
        <v>985.93852002000006</v>
      </c>
      <c r="D42" s="98">
        <f t="shared" si="0"/>
        <v>33.089447051260557</v>
      </c>
      <c r="E42" s="64"/>
      <c r="F42" s="115">
        <v>1312.18</v>
      </c>
      <c r="G42" s="115">
        <v>1269.1300000000001</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20499.7803652699</v>
      </c>
      <c r="D48" s="72"/>
      <c r="E48" s="116">
        <v>17723.617713522999</v>
      </c>
      <c r="F48" s="72"/>
      <c r="G48" s="98">
        <f>IFERROR(((C48/E48)-1)*100,IF(C48+E48&lt;&gt;0,100,0))</f>
        <v>15.663634234384926</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1409</v>
      </c>
      <c r="D54" s="75"/>
      <c r="E54" s="117">
        <v>295044</v>
      </c>
      <c r="F54" s="117">
        <v>32814639.09</v>
      </c>
      <c r="G54" s="117">
        <v>9730291.1999999993</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30" t="s">
        <v>83</v>
      </c>
      <c r="B58" s="131"/>
      <c r="C58" s="131"/>
      <c r="D58" s="131"/>
      <c r="E58" s="131"/>
      <c r="F58" s="131"/>
      <c r="G58" s="131"/>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29" t="s">
        <v>84</v>
      </c>
      <c r="B61" s="129"/>
      <c r="C61" s="129"/>
      <c r="D61" s="129"/>
      <c r="E61" s="129"/>
      <c r="F61" s="129"/>
      <c r="G61" s="129"/>
    </row>
    <row r="62" spans="1:7" ht="13" x14ac:dyDescent="0.3">
      <c r="A62" s="58"/>
      <c r="B62" s="55"/>
      <c r="C62" s="55"/>
      <c r="D62" s="54"/>
      <c r="E62" s="55"/>
      <c r="F62" s="53"/>
      <c r="G62" s="53"/>
    </row>
    <row r="63" spans="1:7" s="32" customFormat="1" ht="15.5" x14ac:dyDescent="0.35">
      <c r="A63" s="128" t="s">
        <v>63</v>
      </c>
      <c r="B63" s="128"/>
      <c r="C63" s="128"/>
      <c r="D63" s="128"/>
      <c r="E63" s="128"/>
      <c r="F63" s="128"/>
      <c r="G63" s="128"/>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966</v>
      </c>
      <c r="C68" s="66">
        <v>2235</v>
      </c>
      <c r="D68" s="98">
        <f>IFERROR(((B68/C68)-1)*100,IF(B68+C68&lt;&gt;0,100,0))</f>
        <v>-56.778523489932887</v>
      </c>
      <c r="E68" s="66">
        <v>326297</v>
      </c>
      <c r="F68" s="66">
        <v>333850</v>
      </c>
      <c r="G68" s="98">
        <f>IFERROR(((E68/F68)-1)*100,IF(E68+F68&lt;&gt;0,100,0))</f>
        <v>-2.2623932903998778</v>
      </c>
    </row>
    <row r="69" spans="1:7" s="16" customFormat="1" ht="11.5" x14ac:dyDescent="0.25">
      <c r="A69" s="79" t="s">
        <v>54</v>
      </c>
      <c r="B69" s="67">
        <v>15291152.710000001</v>
      </c>
      <c r="C69" s="66">
        <v>47228297.310999997</v>
      </c>
      <c r="D69" s="98">
        <f>IFERROR(((B69/C69)-1)*100,IF(B69+C69&lt;&gt;0,100,0))</f>
        <v>-67.622900717111989</v>
      </c>
      <c r="E69" s="66">
        <v>9774460974.6930008</v>
      </c>
      <c r="F69" s="66">
        <v>10917622788.577999</v>
      </c>
      <c r="G69" s="98">
        <f>IFERROR(((E69/F69)-1)*100,IF(E69+F69&lt;&gt;0,100,0))</f>
        <v>-10.47079420147189</v>
      </c>
    </row>
    <row r="70" spans="1:7" s="62" customFormat="1" ht="11.5" x14ac:dyDescent="0.25">
      <c r="A70" s="79" t="s">
        <v>55</v>
      </c>
      <c r="B70" s="67">
        <v>14892362.6401</v>
      </c>
      <c r="C70" s="66">
        <v>47640282.537029997</v>
      </c>
      <c r="D70" s="98">
        <f>IFERROR(((B70/C70)-1)*100,IF(B70+C70&lt;&gt;0,100,0))</f>
        <v>-68.739978339707747</v>
      </c>
      <c r="E70" s="66">
        <v>9620988150.1761799</v>
      </c>
      <c r="F70" s="66">
        <v>10535296697.8573</v>
      </c>
      <c r="G70" s="98">
        <f>IFERROR(((E70/F70)-1)*100,IF(E70+F70&lt;&gt;0,100,0))</f>
        <v>-8.6785268028291451</v>
      </c>
    </row>
    <row r="71" spans="1:7" s="16" customFormat="1" ht="11.5" x14ac:dyDescent="0.25">
      <c r="A71" s="79" t="s">
        <v>94</v>
      </c>
      <c r="B71" s="98">
        <f>IFERROR(B69/B68/1000,)</f>
        <v>15.82935063146998</v>
      </c>
      <c r="C71" s="98">
        <f>IFERROR(C69/C68/1000,)</f>
        <v>21.131229221923935</v>
      </c>
      <c r="D71" s="98">
        <f>IFERROR(((B71/C71)-1)*100,IF(B71+C71&lt;&gt;0,100,0))</f>
        <v>-25.090251659156603</v>
      </c>
      <c r="E71" s="98">
        <f>IFERROR(E69/E68/1000,)</f>
        <v>29.955718179122091</v>
      </c>
      <c r="F71" s="98">
        <f>IFERROR(F69/F68/1000,)</f>
        <v>32.70217998675453</v>
      </c>
      <c r="G71" s="98">
        <f>IFERROR(((E71/F71)-1)*100,IF(E71+F71&lt;&gt;0,100,0))</f>
        <v>-8.3984058822526464</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895</v>
      </c>
      <c r="C74" s="66">
        <v>1475</v>
      </c>
      <c r="D74" s="98">
        <f>IFERROR(((B74/C74)-1)*100,IF(B74+C74&lt;&gt;0,100,0))</f>
        <v>-39.322033898305087</v>
      </c>
      <c r="E74" s="66">
        <v>146647</v>
      </c>
      <c r="F74" s="66">
        <v>142484</v>
      </c>
      <c r="G74" s="98">
        <f>IFERROR(((E74/F74)-1)*100,IF(E74+F74&lt;&gt;0,100,0))</f>
        <v>2.9217315628421447</v>
      </c>
    </row>
    <row r="75" spans="1:7" s="16" customFormat="1" ht="11.5" x14ac:dyDescent="0.25">
      <c r="A75" s="79" t="s">
        <v>54</v>
      </c>
      <c r="B75" s="67">
        <v>226477149.19999999</v>
      </c>
      <c r="C75" s="66">
        <v>215033975</v>
      </c>
      <c r="D75" s="98">
        <f>IFERROR(((B75/C75)-1)*100,IF(B75+C75&lt;&gt;0,100,0))</f>
        <v>5.3215656735174033</v>
      </c>
      <c r="E75" s="66">
        <v>24789294672.451</v>
      </c>
      <c r="F75" s="66">
        <v>21362069187.508999</v>
      </c>
      <c r="G75" s="98">
        <f>IFERROR(((E75/F75)-1)*100,IF(E75+F75&lt;&gt;0,100,0))</f>
        <v>16.043508963757102</v>
      </c>
    </row>
    <row r="76" spans="1:7" s="16" customFormat="1" ht="11.5" x14ac:dyDescent="0.25">
      <c r="A76" s="79" t="s">
        <v>55</v>
      </c>
      <c r="B76" s="67">
        <v>236053559.2613</v>
      </c>
      <c r="C76" s="66">
        <v>215604792.55267999</v>
      </c>
      <c r="D76" s="98">
        <f>IFERROR(((B76/C76)-1)*100,IF(B76+C76&lt;&gt;0,100,0))</f>
        <v>9.4843748446007403</v>
      </c>
      <c r="E76" s="66">
        <v>24124708092.040001</v>
      </c>
      <c r="F76" s="66">
        <v>20700271027.048401</v>
      </c>
      <c r="G76" s="98">
        <f>IFERROR(((E76/F76)-1)*100,IF(E76+F76&lt;&gt;0,100,0))</f>
        <v>16.542957628511211</v>
      </c>
    </row>
    <row r="77" spans="1:7" s="16" customFormat="1" ht="11.5" x14ac:dyDescent="0.25">
      <c r="A77" s="79" t="s">
        <v>94</v>
      </c>
      <c r="B77" s="98">
        <f>IFERROR(B75/B74/1000,)</f>
        <v>253.04709407821227</v>
      </c>
      <c r="C77" s="98">
        <f>IFERROR(C75/C74/1000,)</f>
        <v>145.78574576271185</v>
      </c>
      <c r="D77" s="98">
        <f>IFERROR(((B77/C77)-1)*100,IF(B77+C77&lt;&gt;0,100,0))</f>
        <v>73.574647339037071</v>
      </c>
      <c r="E77" s="98">
        <f>IFERROR(E75/E74/1000,)</f>
        <v>169.04058502697634</v>
      </c>
      <c r="F77" s="98">
        <f>IFERROR(F75/F74/1000,)</f>
        <v>149.92609126294181</v>
      </c>
      <c r="G77" s="98">
        <f>IFERROR(((E77/F77)-1)*100,IF(E77+F77&lt;&gt;0,100,0))</f>
        <v>12.749277729458953</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64</v>
      </c>
      <c r="C80" s="66">
        <v>81</v>
      </c>
      <c r="D80" s="98">
        <f>IFERROR(((B80/C80)-1)*100,IF(B80+C80&lt;&gt;0,100,0))</f>
        <v>-20.987654320987659</v>
      </c>
      <c r="E80" s="66">
        <v>8559</v>
      </c>
      <c r="F80" s="66">
        <v>10917</v>
      </c>
      <c r="G80" s="98">
        <f>IFERROR(((E80/F80)-1)*100,IF(E80+F80&lt;&gt;0,100,0))</f>
        <v>-21.599340478153341</v>
      </c>
    </row>
    <row r="81" spans="1:7" s="16" customFormat="1" ht="11.5" x14ac:dyDescent="0.25">
      <c r="A81" s="79" t="s">
        <v>54</v>
      </c>
      <c r="B81" s="67">
        <v>3020032.8459999999</v>
      </c>
      <c r="C81" s="66">
        <v>3165225.43</v>
      </c>
      <c r="D81" s="98">
        <f>IFERROR(((B81/C81)-1)*100,IF(B81+C81&lt;&gt;0,100,0))</f>
        <v>-4.5871166907691663</v>
      </c>
      <c r="E81" s="66">
        <v>741171144.51199996</v>
      </c>
      <c r="F81" s="66">
        <v>965102018.93099999</v>
      </c>
      <c r="G81" s="98">
        <f>IFERROR(((E81/F81)-1)*100,IF(E81+F81&lt;&gt;0,100,0))</f>
        <v>-23.202818979390194</v>
      </c>
    </row>
    <row r="82" spans="1:7" s="16" customFormat="1" ht="11.5" x14ac:dyDescent="0.25">
      <c r="A82" s="79" t="s">
        <v>55</v>
      </c>
      <c r="B82" s="67">
        <v>28193.789999938999</v>
      </c>
      <c r="C82" s="66">
        <v>-6.1035156250000001E-8</v>
      </c>
      <c r="D82" s="98">
        <f>IFERROR(((B82/C82)-1)*100,IF(B82+C82&lt;&gt;0,100,0))</f>
        <v>-46192705536000.055</v>
      </c>
      <c r="E82" s="66">
        <v>249111300.201379</v>
      </c>
      <c r="F82" s="66">
        <v>343820002.60733998</v>
      </c>
      <c r="G82" s="98">
        <f>IFERROR(((E82/F82)-1)*100,IF(E82+F82&lt;&gt;0,100,0))</f>
        <v>-27.546012939253906</v>
      </c>
    </row>
    <row r="83" spans="1:7" s="32" customFormat="1" x14ac:dyDescent="0.25">
      <c r="A83" s="79" t="s">
        <v>94</v>
      </c>
      <c r="B83" s="98">
        <f>IFERROR(B81/B80/1000,)</f>
        <v>47.188013218750001</v>
      </c>
      <c r="C83" s="98">
        <f>IFERROR(C81/C80/1000,)</f>
        <v>39.076857160493823</v>
      </c>
      <c r="D83" s="98">
        <f>IFERROR(((B83/C83)-1)*100,IF(B83+C83&lt;&gt;0,100,0))</f>
        <v>20.756930438245291</v>
      </c>
      <c r="E83" s="98">
        <f>IFERROR(E81/E80/1000,)</f>
        <v>86.59553037878257</v>
      </c>
      <c r="F83" s="98">
        <f>IFERROR(F81/F80/1000,)</f>
        <v>88.403592464138512</v>
      </c>
      <c r="G83" s="98">
        <f>IFERROR(((E83/F83)-1)*100,IF(E83+F83&lt;&gt;0,100,0))</f>
        <v>-2.0452359852789814</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1925</v>
      </c>
      <c r="C86" s="64">
        <f>C68+C74+C80</f>
        <v>3791</v>
      </c>
      <c r="D86" s="98">
        <f>IFERROR(((B86/C86)-1)*100,IF(B86+C86&lt;&gt;0,100,0))</f>
        <v>-49.22184120284885</v>
      </c>
      <c r="E86" s="64">
        <f>E68+E74+E80</f>
        <v>481503</v>
      </c>
      <c r="F86" s="64">
        <f>F68+F74+F80</f>
        <v>487251</v>
      </c>
      <c r="G86" s="98">
        <f>IFERROR(((E86/F86)-1)*100,IF(E86+F86&lt;&gt;0,100,0))</f>
        <v>-1.1796794670508648</v>
      </c>
    </row>
    <row r="87" spans="1:7" s="62" customFormat="1" ht="11.5" x14ac:dyDescent="0.25">
      <c r="A87" s="79" t="s">
        <v>54</v>
      </c>
      <c r="B87" s="64">
        <f t="shared" ref="B87:C87" si="1">B69+B75+B81</f>
        <v>244788334.75599998</v>
      </c>
      <c r="C87" s="64">
        <f t="shared" si="1"/>
        <v>265427497.741</v>
      </c>
      <c r="D87" s="98">
        <f>IFERROR(((B87/C87)-1)*100,IF(B87+C87&lt;&gt;0,100,0))</f>
        <v>-7.7758194462351433</v>
      </c>
      <c r="E87" s="64">
        <f t="shared" ref="E87:F87" si="2">E69+E75+E81</f>
        <v>35304926791.655998</v>
      </c>
      <c r="F87" s="64">
        <f t="shared" si="2"/>
        <v>33244793995.017998</v>
      </c>
      <c r="G87" s="98">
        <f>IFERROR(((E87/F87)-1)*100,IF(E87+F87&lt;&gt;0,100,0))</f>
        <v>6.1968583620843898</v>
      </c>
    </row>
    <row r="88" spans="1:7" s="62" customFormat="1" ht="11.5" x14ac:dyDescent="0.25">
      <c r="A88" s="79" t="s">
        <v>55</v>
      </c>
      <c r="B88" s="64">
        <f t="shared" ref="B88:C88" si="3">B70+B76+B82</f>
        <v>250974115.69139993</v>
      </c>
      <c r="C88" s="64">
        <f t="shared" si="3"/>
        <v>263245075.08970994</v>
      </c>
      <c r="D88" s="98">
        <f>IFERROR(((B88/C88)-1)*100,IF(B88+C88&lt;&gt;0,100,0))</f>
        <v>-4.6614203111409624</v>
      </c>
      <c r="E88" s="64">
        <f t="shared" ref="E88:F88" si="4">E70+E76+E82</f>
        <v>33994807542.417557</v>
      </c>
      <c r="F88" s="64">
        <f t="shared" si="4"/>
        <v>31579387727.513042</v>
      </c>
      <c r="G88" s="98">
        <f>IFERROR(((E88/F88)-1)*100,IF(E88+F88&lt;&gt;0,100,0))</f>
        <v>7.6487227546850667</v>
      </c>
    </row>
    <row r="89" spans="1:7" s="63" customFormat="1" x14ac:dyDescent="0.25">
      <c r="A89" s="79" t="s">
        <v>95</v>
      </c>
      <c r="B89" s="98">
        <f>IFERROR((B75/B87)*100,IF(B75+B87&lt;&gt;0,100,0))</f>
        <v>92.519584083019225</v>
      </c>
      <c r="C89" s="98">
        <f>IFERROR((C75/C87)*100,IF(C75+C87&lt;&gt;0,100,0))</f>
        <v>81.014204191393461</v>
      </c>
      <c r="D89" s="98">
        <f>IFERROR(((B89/C89)-1)*100,IF(B89+C89&lt;&gt;0,100,0))</f>
        <v>14.201682293199692</v>
      </c>
      <c r="E89" s="98">
        <f>IFERROR((E75/E87)*100,IF(E75+E87&lt;&gt;0,100,0))</f>
        <v>70.21483097455318</v>
      </c>
      <c r="F89" s="98">
        <f>IFERROR((F75/F87)*100,IF(F75+F87&lt;&gt;0,100,0))</f>
        <v>64.256885426061828</v>
      </c>
      <c r="G89" s="98">
        <f>IFERROR(((E89/F89)-1)*100,IF(E89+F89&lt;&gt;0,100,0))</f>
        <v>9.2720733490062379</v>
      </c>
    </row>
    <row r="90" spans="1:7" s="63" customFormat="1" x14ac:dyDescent="0.25">
      <c r="A90" s="3"/>
      <c r="B90" s="51"/>
      <c r="C90" s="51"/>
      <c r="D90" s="43"/>
      <c r="E90" s="51"/>
      <c r="F90" s="51"/>
      <c r="G90" s="51"/>
    </row>
    <row r="91" spans="1:7" s="32" customFormat="1" ht="14" x14ac:dyDescent="0.3">
      <c r="A91" s="127" t="s">
        <v>49</v>
      </c>
      <c r="B91" s="127"/>
      <c r="C91" s="127"/>
      <c r="D91" s="127"/>
      <c r="E91" s="127"/>
      <c r="F91" s="127"/>
      <c r="G91" s="127"/>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32" customFormat="1" ht="11.5" x14ac:dyDescent="0.25">
      <c r="A95" s="133"/>
      <c r="B95" s="134"/>
      <c r="C95" s="134"/>
      <c r="D95" s="135"/>
      <c r="E95" s="136"/>
      <c r="F95" s="136"/>
      <c r="G95" s="135"/>
    </row>
    <row r="96" spans="1:7" s="132" customFormat="1" ht="11.5" x14ac:dyDescent="0.25">
      <c r="A96" s="137" t="s">
        <v>100</v>
      </c>
      <c r="B96" s="138"/>
      <c r="C96" s="138"/>
      <c r="D96" s="139"/>
      <c r="E96" s="138"/>
      <c r="F96" s="139"/>
      <c r="G96" s="140"/>
    </row>
    <row r="97" spans="1:7" s="132" customFormat="1" ht="13.5" x14ac:dyDescent="0.25">
      <c r="A97" s="141" t="s">
        <v>87</v>
      </c>
      <c r="B97" s="142">
        <v>19172464.800000001</v>
      </c>
      <c r="C97" s="143">
        <v>46680543.189000003</v>
      </c>
      <c r="D97" s="144">
        <f>B97-C97</f>
        <v>-27508078.389000002</v>
      </c>
      <c r="E97" s="143">
        <v>3133811050.809</v>
      </c>
      <c r="F97" s="143">
        <v>3470580029.0510001</v>
      </c>
      <c r="G97" s="145">
        <f>E97-F97</f>
        <v>-336768978.2420001</v>
      </c>
    </row>
    <row r="98" spans="1:7" s="132" customFormat="1" ht="13.5" x14ac:dyDescent="0.25">
      <c r="A98" s="141" t="s">
        <v>88</v>
      </c>
      <c r="B98" s="142">
        <v>16846793.409000002</v>
      </c>
      <c r="C98" s="143">
        <v>37823888.137000002</v>
      </c>
      <c r="D98" s="144">
        <f>B98-C98</f>
        <v>-20977094.728</v>
      </c>
      <c r="E98" s="143">
        <v>3121356989.9629998</v>
      </c>
      <c r="F98" s="143">
        <v>3479120017.3200002</v>
      </c>
      <c r="G98" s="145">
        <f>E98-F98</f>
        <v>-357763027.35700035</v>
      </c>
    </row>
    <row r="99" spans="1:7" s="132" customFormat="1" ht="11.5" x14ac:dyDescent="0.25">
      <c r="A99" s="146" t="s">
        <v>16</v>
      </c>
      <c r="B99" s="144">
        <f>B97-B98</f>
        <v>2325671.3909999989</v>
      </c>
      <c r="C99" s="144">
        <f>C97-C98</f>
        <v>8856655.0520000011</v>
      </c>
      <c r="D99" s="147"/>
      <c r="E99" s="144">
        <f>E97-E98</f>
        <v>12454060.846000195</v>
      </c>
      <c r="F99" s="147">
        <f>F97-F98</f>
        <v>-8539988.2690000534</v>
      </c>
      <c r="G99" s="145"/>
    </row>
    <row r="100" spans="1:7" s="132" customFormat="1" ht="11.5" x14ac:dyDescent="0.25">
      <c r="A100" s="133"/>
      <c r="B100" s="134"/>
      <c r="C100" s="134"/>
      <c r="D100" s="135"/>
      <c r="E100" s="136"/>
      <c r="F100" s="136"/>
      <c r="G100" s="135"/>
    </row>
    <row r="101" spans="1:7" s="132" customFormat="1" ht="11.5" x14ac:dyDescent="0.25">
      <c r="A101" s="148" t="s">
        <v>101</v>
      </c>
      <c r="B101" s="134"/>
      <c r="C101" s="134"/>
      <c r="D101" s="135"/>
      <c r="E101" s="136"/>
      <c r="F101" s="136"/>
      <c r="G101" s="135"/>
    </row>
    <row r="102" spans="1:7" s="16" customFormat="1" ht="13.5" x14ac:dyDescent="0.25">
      <c r="A102" s="79" t="s">
        <v>87</v>
      </c>
      <c r="B102" s="66">
        <v>1559789.2180000001</v>
      </c>
      <c r="C102" s="118">
        <v>10346408.76</v>
      </c>
      <c r="D102" s="65">
        <f>B102-C102</f>
        <v>-8786619.5419999994</v>
      </c>
      <c r="E102" s="118">
        <v>1085381239.9519999</v>
      </c>
      <c r="F102" s="118">
        <v>1351522744.9579999</v>
      </c>
      <c r="G102" s="80">
        <f>E102-F102</f>
        <v>-266141505.00600004</v>
      </c>
    </row>
    <row r="103" spans="1:7" s="16" customFormat="1" ht="13.5" x14ac:dyDescent="0.25">
      <c r="A103" s="79" t="s">
        <v>88</v>
      </c>
      <c r="B103" s="66">
        <v>1260560.622</v>
      </c>
      <c r="C103" s="118">
        <v>6583918.9869999997</v>
      </c>
      <c r="D103" s="65">
        <f>B103-C103</f>
        <v>-5323358.3650000002</v>
      </c>
      <c r="E103" s="118">
        <v>1244997475.8529999</v>
      </c>
      <c r="F103" s="118">
        <v>1401335090.059</v>
      </c>
      <c r="G103" s="80">
        <f>E103-F103</f>
        <v>-156337614.20600009</v>
      </c>
    </row>
    <row r="104" spans="1:7" s="28" customFormat="1" ht="11.5" x14ac:dyDescent="0.25">
      <c r="A104" s="81" t="s">
        <v>16</v>
      </c>
      <c r="B104" s="65">
        <f>B102-B103</f>
        <v>299228.59600000014</v>
      </c>
      <c r="C104" s="65">
        <f>C102-C103</f>
        <v>3762489.773</v>
      </c>
      <c r="D104" s="82"/>
      <c r="E104" s="65">
        <f>E102-E103</f>
        <v>-159616235.90100002</v>
      </c>
      <c r="F104" s="82">
        <f>F102-F103</f>
        <v>-49812345.101000071</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822.72439051865501</v>
      </c>
      <c r="C111" s="120">
        <v>759.34079043499401</v>
      </c>
      <c r="D111" s="98">
        <f>IFERROR(((B111/C111)-1)*100,IF(B111+C111&lt;&gt;0,100,0))</f>
        <v>8.347187571386927</v>
      </c>
      <c r="E111" s="84"/>
      <c r="F111" s="119">
        <v>824.73102279683405</v>
      </c>
      <c r="G111" s="119">
        <v>818.00087911162302</v>
      </c>
    </row>
    <row r="112" spans="1:7" s="16" customFormat="1" ht="11.5" x14ac:dyDescent="0.25">
      <c r="A112" s="79" t="s">
        <v>50</v>
      </c>
      <c r="B112" s="119">
        <v>811.87369239882605</v>
      </c>
      <c r="C112" s="120">
        <v>750.21679656307003</v>
      </c>
      <c r="D112" s="98">
        <f>IFERROR(((B112/C112)-1)*100,IF(B112+C112&lt;&gt;0,100,0))</f>
        <v>8.2185437753755419</v>
      </c>
      <c r="E112" s="84"/>
      <c r="F112" s="119">
        <v>813.84506479222</v>
      </c>
      <c r="G112" s="119">
        <v>807.26624871760998</v>
      </c>
    </row>
    <row r="113" spans="1:7" s="16" customFormat="1" ht="11.5" x14ac:dyDescent="0.25">
      <c r="A113" s="79" t="s">
        <v>51</v>
      </c>
      <c r="B113" s="119">
        <v>871.75483861637997</v>
      </c>
      <c r="C113" s="120">
        <v>796.57996566271504</v>
      </c>
      <c r="D113" s="98">
        <f>IFERROR(((B113/C113)-1)*100,IF(B113+C113&lt;&gt;0,100,0))</f>
        <v>9.4372035695277745</v>
      </c>
      <c r="E113" s="84"/>
      <c r="F113" s="119">
        <v>873.95945386829806</v>
      </c>
      <c r="G113" s="119">
        <v>866.27052239308296</v>
      </c>
    </row>
    <row r="114" spans="1:7" s="28" customFormat="1" ht="11.5" x14ac:dyDescent="0.25">
      <c r="A114" s="81" t="s">
        <v>52</v>
      </c>
      <c r="B114" s="85"/>
      <c r="C114" s="84"/>
      <c r="D114" s="86"/>
      <c r="E114" s="84"/>
      <c r="F114" s="71"/>
      <c r="G114" s="71"/>
    </row>
    <row r="115" spans="1:7" s="16" customFormat="1" ht="11.5" x14ac:dyDescent="0.25">
      <c r="A115" s="79" t="s">
        <v>56</v>
      </c>
      <c r="B115" s="119">
        <v>614.54062297916698</v>
      </c>
      <c r="C115" s="120">
        <v>587.74521761071401</v>
      </c>
      <c r="D115" s="98">
        <f>IFERROR(((B115/C115)-1)*100,IF(B115+C115&lt;&gt;0,100,0))</f>
        <v>4.5590171668909329</v>
      </c>
      <c r="E115" s="84"/>
      <c r="F115" s="119">
        <v>614.54062297916698</v>
      </c>
      <c r="G115" s="119">
        <v>614.27807349181899</v>
      </c>
    </row>
    <row r="116" spans="1:7" s="16" customFormat="1" ht="11.5" x14ac:dyDescent="0.25">
      <c r="A116" s="79" t="s">
        <v>57</v>
      </c>
      <c r="B116" s="119">
        <v>807.39890568857902</v>
      </c>
      <c r="C116" s="120">
        <v>783.58341572619099</v>
      </c>
      <c r="D116" s="98">
        <f>IFERROR(((B116/C116)-1)*100,IF(B116+C116&lt;&gt;0,100,0))</f>
        <v>3.0393050037074598</v>
      </c>
      <c r="E116" s="84"/>
      <c r="F116" s="119">
        <v>809.37874903189504</v>
      </c>
      <c r="G116" s="119">
        <v>805.20326687744796</v>
      </c>
    </row>
    <row r="117" spans="1:7" s="16" customFormat="1" ht="11.5" x14ac:dyDescent="0.25">
      <c r="A117" s="79" t="s">
        <v>59</v>
      </c>
      <c r="B117" s="119">
        <v>927.58004182003197</v>
      </c>
      <c r="C117" s="120">
        <v>865.35086048784297</v>
      </c>
      <c r="D117" s="98">
        <f>IFERROR(((B117/C117)-1)*100,IF(B117+C117&lt;&gt;0,100,0))</f>
        <v>7.1912081184165144</v>
      </c>
      <c r="E117" s="84"/>
      <c r="F117" s="119">
        <v>929.30686063315898</v>
      </c>
      <c r="G117" s="119">
        <v>922.33867654444202</v>
      </c>
    </row>
    <row r="118" spans="1:7" s="16" customFormat="1" ht="11.5" x14ac:dyDescent="0.25">
      <c r="A118" s="79" t="s">
        <v>58</v>
      </c>
      <c r="B118" s="119">
        <v>885.30441541126504</v>
      </c>
      <c r="C118" s="120">
        <v>790.77640071571898</v>
      </c>
      <c r="D118" s="98">
        <f>IFERROR(((B118/C118)-1)*100,IF(B118+C118&lt;&gt;0,100,0))</f>
        <v>11.953823433525624</v>
      </c>
      <c r="E118" s="84"/>
      <c r="F118" s="119">
        <v>887.97539684733601</v>
      </c>
      <c r="G118" s="119">
        <v>878.66771149455496</v>
      </c>
    </row>
    <row r="119" spans="1:7" s="32" customFormat="1" x14ac:dyDescent="0.25">
      <c r="A119" s="87"/>
      <c r="B119" s="88"/>
      <c r="C119" s="87"/>
      <c r="D119" s="87"/>
      <c r="E119" s="88"/>
      <c r="F119" s="87"/>
      <c r="G119" s="87"/>
    </row>
    <row r="120" spans="1:7" s="32" customFormat="1" ht="15.5" x14ac:dyDescent="0.35">
      <c r="A120" s="122" t="s">
        <v>73</v>
      </c>
      <c r="B120" s="122"/>
      <c r="C120" s="122"/>
      <c r="D120" s="122"/>
      <c r="E120" s="122"/>
      <c r="F120" s="122"/>
      <c r="G120" s="122"/>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22</v>
      </c>
      <c r="F126" s="66">
        <v>16</v>
      </c>
      <c r="G126" s="98">
        <f>IFERROR(((E126/F126)-1)*100,IF(E126+F126&lt;&gt;0,100,0))</f>
        <v>37.5</v>
      </c>
    </row>
    <row r="127" spans="1:7" s="16" customFormat="1" ht="11.5" x14ac:dyDescent="0.25">
      <c r="A127" s="79" t="s">
        <v>72</v>
      </c>
      <c r="B127" s="67">
        <v>12</v>
      </c>
      <c r="C127" s="66">
        <v>25</v>
      </c>
      <c r="D127" s="98">
        <f>IFERROR(((B127/C127)-1)*100,IF(B127+C127&lt;&gt;0,100,0))</f>
        <v>-52</v>
      </c>
      <c r="E127" s="66">
        <v>11473</v>
      </c>
      <c r="F127" s="66">
        <v>14494</v>
      </c>
      <c r="G127" s="98">
        <f>IFERROR(((E127/F127)-1)*100,IF(E127+F127&lt;&gt;0,100,0))</f>
        <v>-20.843107492755621</v>
      </c>
    </row>
    <row r="128" spans="1:7" s="16" customFormat="1" ht="11.5" x14ac:dyDescent="0.25">
      <c r="A128" s="79" t="s">
        <v>74</v>
      </c>
      <c r="B128" s="67">
        <v>0</v>
      </c>
      <c r="C128" s="66">
        <v>2</v>
      </c>
      <c r="D128" s="98">
        <f>IFERROR(((B128/C128)-1)*100,IF(B128+C128&lt;&gt;0,100,0))</f>
        <v>-100</v>
      </c>
      <c r="E128" s="66">
        <v>404</v>
      </c>
      <c r="F128" s="66">
        <v>442</v>
      </c>
      <c r="G128" s="98">
        <f>IFERROR(((E128/F128)-1)*100,IF(E128+F128&lt;&gt;0,100,0))</f>
        <v>-8.5972850678733064</v>
      </c>
    </row>
    <row r="129" spans="1:7" s="28" customFormat="1" ht="11.5" x14ac:dyDescent="0.25">
      <c r="A129" s="81" t="s">
        <v>34</v>
      </c>
      <c r="B129" s="82">
        <f>SUM(B126:B128)</f>
        <v>12</v>
      </c>
      <c r="C129" s="82">
        <f>SUM(C126:C128)</f>
        <v>27</v>
      </c>
      <c r="D129" s="98">
        <f>IFERROR(((B129/C129)-1)*100,IF(B129+C129&lt;&gt;0,100,0))</f>
        <v>-55.555555555555557</v>
      </c>
      <c r="E129" s="82">
        <f>SUM(E126:E128)</f>
        <v>11899</v>
      </c>
      <c r="F129" s="82">
        <f>SUM(F126:F128)</f>
        <v>14952</v>
      </c>
      <c r="G129" s="98">
        <f>IFERROR(((E129/F129)-1)*100,IF(E129+F129&lt;&gt;0,100,0))</f>
        <v>-20.418673087212412</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0</v>
      </c>
      <c r="C132" s="66">
        <v>31</v>
      </c>
      <c r="D132" s="98">
        <f>IFERROR(((B132/C132)-1)*100,IF(B132+C132&lt;&gt;0,100,0))</f>
        <v>-100</v>
      </c>
      <c r="E132" s="66">
        <v>1134</v>
      </c>
      <c r="F132" s="66">
        <v>1767</v>
      </c>
      <c r="G132" s="98">
        <f>IFERROR(((E132/F132)-1)*100,IF(E132+F132&lt;&gt;0,100,0))</f>
        <v>-35.823429541595928</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0</v>
      </c>
      <c r="C134" s="82">
        <f>SUM(C132:C133)</f>
        <v>31</v>
      </c>
      <c r="D134" s="98">
        <f>IFERROR(((B134/C134)-1)*100,IF(B134+C134&lt;&gt;0,100,0))</f>
        <v>-100</v>
      </c>
      <c r="E134" s="82">
        <f>SUM(E132:E133)</f>
        <v>1134</v>
      </c>
      <c r="F134" s="82">
        <f>SUM(F132:F133)</f>
        <v>1767</v>
      </c>
      <c r="G134" s="98">
        <f>IFERROR(((E134/F134)-1)*100,IF(E134+F134&lt;&gt;0,100,0))</f>
        <v>-35.823429541595928</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261815</v>
      </c>
      <c r="F137" s="66">
        <v>140105</v>
      </c>
      <c r="G137" s="98">
        <f>IFERROR(((E137/F137)-1)*100,IF(E137+F137&lt;&gt;0,100,0))</f>
        <v>86.870561364690758</v>
      </c>
    </row>
    <row r="138" spans="1:7" s="16" customFormat="1" ht="11.5" x14ac:dyDescent="0.25">
      <c r="A138" s="79" t="s">
        <v>72</v>
      </c>
      <c r="B138" s="67">
        <v>976</v>
      </c>
      <c r="C138" s="66">
        <v>2165</v>
      </c>
      <c r="D138" s="98">
        <f>IFERROR(((B138/C138)-1)*100,IF(B138+C138&lt;&gt;0,100,0))</f>
        <v>-54.919168591224008</v>
      </c>
      <c r="E138" s="66">
        <v>11749191</v>
      </c>
      <c r="F138" s="66">
        <v>12347992</v>
      </c>
      <c r="G138" s="98">
        <f>IFERROR(((E138/F138)-1)*100,IF(E138+F138&lt;&gt;0,100,0))</f>
        <v>-4.8493795590408562</v>
      </c>
    </row>
    <row r="139" spans="1:7" s="16" customFormat="1" ht="11.5" x14ac:dyDescent="0.25">
      <c r="A139" s="79" t="s">
        <v>74</v>
      </c>
      <c r="B139" s="67">
        <v>0</v>
      </c>
      <c r="C139" s="66">
        <v>4</v>
      </c>
      <c r="D139" s="98">
        <f>IFERROR(((B139/C139)-1)*100,IF(B139+C139&lt;&gt;0,100,0))</f>
        <v>-100</v>
      </c>
      <c r="E139" s="66">
        <v>17275</v>
      </c>
      <c r="F139" s="66">
        <v>24862</v>
      </c>
      <c r="G139" s="98">
        <f>IFERROR(((E139/F139)-1)*100,IF(E139+F139&lt;&gt;0,100,0))</f>
        <v>-30.516450808462714</v>
      </c>
    </row>
    <row r="140" spans="1:7" s="16" customFormat="1" ht="11.5" x14ac:dyDescent="0.25">
      <c r="A140" s="81" t="s">
        <v>34</v>
      </c>
      <c r="B140" s="82">
        <f>SUM(B137:B139)</f>
        <v>976</v>
      </c>
      <c r="C140" s="82">
        <f>SUM(C137:C139)</f>
        <v>2169</v>
      </c>
      <c r="D140" s="98">
        <f>IFERROR(((B140/C140)-1)*100,IF(B140+C140&lt;&gt;0,100,0))</f>
        <v>-55.002305209774093</v>
      </c>
      <c r="E140" s="82">
        <f>SUM(E137:E139)</f>
        <v>12028281</v>
      </c>
      <c r="F140" s="82">
        <f>SUM(F137:F139)</f>
        <v>12512959</v>
      </c>
      <c r="G140" s="98">
        <f>IFERROR(((E140/F140)-1)*100,IF(E140+F140&lt;&gt;0,100,0))</f>
        <v>-3.8734083600849289</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0</v>
      </c>
      <c r="C143" s="66">
        <v>35424</v>
      </c>
      <c r="D143" s="98">
        <f>IFERROR(((B143/C143)-1)*100,)</f>
        <v>-100</v>
      </c>
      <c r="E143" s="66">
        <v>604424</v>
      </c>
      <c r="F143" s="66">
        <v>798665</v>
      </c>
      <c r="G143" s="98">
        <f>IFERROR(((E143/F143)-1)*100,)</f>
        <v>-24.32071018512142</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0</v>
      </c>
      <c r="C145" s="82">
        <f>SUM(C143:C144)</f>
        <v>35424</v>
      </c>
      <c r="D145" s="98">
        <f>IFERROR(((B145/C145)-1)*100,)</f>
        <v>-100</v>
      </c>
      <c r="E145" s="82">
        <f>SUM(E143:E144)</f>
        <v>604424</v>
      </c>
      <c r="F145" s="82">
        <f>SUM(F143:F144)</f>
        <v>798665</v>
      </c>
      <c r="G145" s="98">
        <f>IFERROR(((E145/F145)-1)*100,)</f>
        <v>-24.32071018512142</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6287021.1775000002</v>
      </c>
      <c r="F148" s="66">
        <v>3377788.2787500001</v>
      </c>
      <c r="G148" s="98">
        <f>IFERROR(((E148/F148)-1)*100,IF(E148+F148&lt;&gt;0,100,0))</f>
        <v>86.128337795837353</v>
      </c>
    </row>
    <row r="149" spans="1:7" s="32" customFormat="1" x14ac:dyDescent="0.25">
      <c r="A149" s="79" t="s">
        <v>72</v>
      </c>
      <c r="B149" s="67">
        <v>98154.061440000005</v>
      </c>
      <c r="C149" s="66">
        <v>173433.78005</v>
      </c>
      <c r="D149" s="98">
        <f>IFERROR(((B149/C149)-1)*100,IF(B149+C149&lt;&gt;0,100,0))</f>
        <v>-43.405453417608307</v>
      </c>
      <c r="E149" s="66">
        <v>1097847038.8903401</v>
      </c>
      <c r="F149" s="66">
        <v>1138789840.35446</v>
      </c>
      <c r="G149" s="98">
        <f>IFERROR(((E149/F149)-1)*100,IF(E149+F149&lt;&gt;0,100,0))</f>
        <v>-3.5952903699400851</v>
      </c>
    </row>
    <row r="150" spans="1:7" s="32" customFormat="1" x14ac:dyDescent="0.25">
      <c r="A150" s="79" t="s">
        <v>74</v>
      </c>
      <c r="B150" s="67">
        <v>0</v>
      </c>
      <c r="C150" s="66">
        <v>15690.32</v>
      </c>
      <c r="D150" s="98">
        <f>IFERROR(((B150/C150)-1)*100,IF(B150+C150&lt;&gt;0,100,0))</f>
        <v>-100</v>
      </c>
      <c r="E150" s="66">
        <v>101589586.34</v>
      </c>
      <c r="F150" s="66">
        <v>122528539.95</v>
      </c>
      <c r="G150" s="98">
        <f>IFERROR(((E150/F150)-1)*100,IF(E150+F150&lt;&gt;0,100,0))</f>
        <v>-17.089041964055497</v>
      </c>
    </row>
    <row r="151" spans="1:7" s="16" customFormat="1" ht="11.5" x14ac:dyDescent="0.25">
      <c r="A151" s="81" t="s">
        <v>34</v>
      </c>
      <c r="B151" s="82">
        <f>SUM(B148:B150)</f>
        <v>98154.061440000005</v>
      </c>
      <c r="C151" s="82">
        <f>SUM(C148:C150)</f>
        <v>189124.10005000001</v>
      </c>
      <c r="D151" s="98">
        <f>IFERROR(((B151/C151)-1)*100,IF(B151+C151&lt;&gt;0,100,0))</f>
        <v>-48.100711958946341</v>
      </c>
      <c r="E151" s="82">
        <f>SUM(E148:E150)</f>
        <v>1205723646.40784</v>
      </c>
      <c r="F151" s="82">
        <f>SUM(F148:F150)</f>
        <v>1264696168.58321</v>
      </c>
      <c r="G151" s="98">
        <f>IFERROR(((E151/F151)-1)*100,IF(E151+F151&lt;&gt;0,100,0))</f>
        <v>-4.6629794286033643</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0</v>
      </c>
      <c r="C154" s="66">
        <v>66763.034</v>
      </c>
      <c r="D154" s="98">
        <f>IFERROR(((B154/C154)-1)*100,IF(B154+C154&lt;&gt;0,100,0))</f>
        <v>-100</v>
      </c>
      <c r="E154" s="66">
        <v>992522.55833000003</v>
      </c>
      <c r="F154" s="66">
        <v>1559866.0986899999</v>
      </c>
      <c r="G154" s="98">
        <f>IFERROR(((E154/F154)-1)*100,IF(E154+F154&lt;&gt;0,100,0))</f>
        <v>-36.37129756435273</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0</v>
      </c>
      <c r="C156" s="82">
        <f>SUM(C154:C155)</f>
        <v>66763.034</v>
      </c>
      <c r="D156" s="98">
        <f>IFERROR(((B156/C156)-1)*100,IF(B156+C156&lt;&gt;0,100,0))</f>
        <v>-100</v>
      </c>
      <c r="E156" s="82">
        <f>SUM(E154:E155)</f>
        <v>992522.55833000003</v>
      </c>
      <c r="F156" s="82">
        <f>SUM(F154:F155)</f>
        <v>1559866.0986899999</v>
      </c>
      <c r="G156" s="98">
        <f>IFERROR(((E156/F156)-1)*100,IF(E156+F156&lt;&gt;0,100,0))</f>
        <v>-36.37129756435273</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30000</v>
      </c>
      <c r="D159" s="98">
        <f>IFERROR(((B159/C159)-1)*100,IF(B159+C159&lt;&gt;0,100,0))</f>
        <v>-99.283333333333331</v>
      </c>
      <c r="E159" s="78"/>
      <c r="F159" s="78"/>
      <c r="G159" s="65"/>
    </row>
    <row r="160" spans="1:7" s="16" customFormat="1" ht="11.5" x14ac:dyDescent="0.25">
      <c r="A160" s="79" t="s">
        <v>72</v>
      </c>
      <c r="B160" s="67">
        <v>1069111</v>
      </c>
      <c r="C160" s="66">
        <v>935303</v>
      </c>
      <c r="D160" s="98">
        <f>IFERROR(((B160/C160)-1)*100,IF(B160+C160&lt;&gt;0,100,0))</f>
        <v>14.306379857650398</v>
      </c>
      <c r="E160" s="78"/>
      <c r="F160" s="78"/>
      <c r="G160" s="65"/>
    </row>
    <row r="161" spans="1:7" s="16" customFormat="1" ht="11.5" x14ac:dyDescent="0.25">
      <c r="A161" s="79" t="s">
        <v>74</v>
      </c>
      <c r="B161" s="67">
        <v>1708</v>
      </c>
      <c r="C161" s="66">
        <v>2303</v>
      </c>
      <c r="D161" s="98">
        <f>IFERROR(((B161/C161)-1)*100,IF(B161+C161&lt;&gt;0,100,0))</f>
        <v>-25.835866261398177</v>
      </c>
      <c r="E161" s="78"/>
      <c r="F161" s="78"/>
      <c r="G161" s="65"/>
    </row>
    <row r="162" spans="1:7" s="28" customFormat="1" ht="11.5" x14ac:dyDescent="0.25">
      <c r="A162" s="81" t="s">
        <v>34</v>
      </c>
      <c r="B162" s="82">
        <f>SUM(B159:B161)</f>
        <v>1071034</v>
      </c>
      <c r="C162" s="82">
        <f>SUM(C159:C161)</f>
        <v>967606</v>
      </c>
      <c r="D162" s="98">
        <f>IFERROR(((B162/C162)-1)*100,IF(B162+C162&lt;&gt;0,100,0))</f>
        <v>10.689061456832638</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126584</v>
      </c>
      <c r="C165" s="66">
        <v>152447</v>
      </c>
      <c r="D165" s="98">
        <f>IFERROR(((B165/C165)-1)*100,IF(B165+C165&lt;&gt;0,100,0))</f>
        <v>-16.965240378623392</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126584</v>
      </c>
      <c r="C167" s="82">
        <f>SUM(C165:C166)</f>
        <v>152447</v>
      </c>
      <c r="D167" s="98">
        <f>IFERROR(((B167/C167)-1)*100,IF(B167+C167&lt;&gt;0,100,0))</f>
        <v>-16.965240378623392</v>
      </c>
      <c r="E167" s="82"/>
      <c r="F167" s="82"/>
      <c r="G167" s="65"/>
    </row>
    <row r="168" spans="1:7" s="32" customFormat="1" ht="14" x14ac:dyDescent="0.3">
      <c r="A168" s="36"/>
      <c r="B168" s="36"/>
      <c r="C168" s="36"/>
      <c r="D168" s="36"/>
      <c r="E168" s="44"/>
      <c r="F168" s="33"/>
      <c r="G168" s="33"/>
    </row>
    <row r="169" spans="1:7" ht="15.5" x14ac:dyDescent="0.35">
      <c r="A169" s="122" t="s">
        <v>60</v>
      </c>
      <c r="B169" s="122"/>
      <c r="C169" s="122"/>
      <c r="D169" s="122"/>
      <c r="E169" s="122"/>
      <c r="F169" s="122"/>
      <c r="G169" s="122"/>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4332</v>
      </c>
      <c r="C175" s="113">
        <v>4673</v>
      </c>
      <c r="D175" s="111">
        <f>IFERROR(((B175/C175)-1)*100,IF(B175+C175&lt;&gt;0,100,0))</f>
        <v>-7.2972394607318636</v>
      </c>
      <c r="E175" s="113">
        <v>456788</v>
      </c>
      <c r="F175" s="113">
        <v>475827</v>
      </c>
      <c r="G175" s="111">
        <f>IFERROR(((E175/F175)-1)*100,IF(E175+F175&lt;&gt;0,100,0))</f>
        <v>-4.0012441496594331</v>
      </c>
    </row>
    <row r="176" spans="1:7" x14ac:dyDescent="0.25">
      <c r="A176" s="101" t="s">
        <v>32</v>
      </c>
      <c r="B176" s="112">
        <v>17211</v>
      </c>
      <c r="C176" s="113">
        <v>33405</v>
      </c>
      <c r="D176" s="111">
        <f t="shared" ref="D176:D178" si="5">IFERROR(((B176/C176)-1)*100,IF(B176+C176&lt;&gt;0,100,0))</f>
        <v>-48.477772788504716</v>
      </c>
      <c r="E176" s="113">
        <v>3313674</v>
      </c>
      <c r="F176" s="113">
        <v>3199101</v>
      </c>
      <c r="G176" s="111">
        <f>IFERROR(((E176/F176)-1)*100,IF(E176+F176&lt;&gt;0,100,0))</f>
        <v>3.5814124030469907</v>
      </c>
    </row>
    <row r="177" spans="1:7" x14ac:dyDescent="0.25">
      <c r="A177" s="101" t="s">
        <v>92</v>
      </c>
      <c r="B177" s="112">
        <v>6303168</v>
      </c>
      <c r="C177" s="113">
        <v>10136150</v>
      </c>
      <c r="D177" s="111">
        <f t="shared" si="5"/>
        <v>-37.814969194418005</v>
      </c>
      <c r="E177" s="113">
        <v>1103552215</v>
      </c>
      <c r="F177" s="113">
        <v>906484725</v>
      </c>
      <c r="G177" s="111">
        <f>IFERROR(((E177/F177)-1)*100,IF(E177+F177&lt;&gt;0,100,0))</f>
        <v>21.739747462374503</v>
      </c>
    </row>
    <row r="178" spans="1:7" x14ac:dyDescent="0.25">
      <c r="A178" s="101" t="s">
        <v>93</v>
      </c>
      <c r="B178" s="112">
        <v>126020</v>
      </c>
      <c r="C178" s="113">
        <v>123923</v>
      </c>
      <c r="D178" s="111">
        <f t="shared" si="5"/>
        <v>1.6921798213406669</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218</v>
      </c>
      <c r="C181" s="113">
        <v>153</v>
      </c>
      <c r="D181" s="111">
        <f t="shared" ref="D181:D184" si="6">IFERROR(((B181/C181)-1)*100,IF(B181+C181&lt;&gt;0,100,0))</f>
        <v>42.48366013071896</v>
      </c>
      <c r="E181" s="113">
        <v>20475</v>
      </c>
      <c r="F181" s="113">
        <v>21003</v>
      </c>
      <c r="G181" s="111">
        <f t="shared" ref="G181" si="7">IFERROR(((E181/F181)-1)*100,IF(E181+F181&lt;&gt;0,100,0))</f>
        <v>-2.5139265819168699</v>
      </c>
    </row>
    <row r="182" spans="1:7" x14ac:dyDescent="0.25">
      <c r="A182" s="101" t="s">
        <v>32</v>
      </c>
      <c r="B182" s="112">
        <v>2052</v>
      </c>
      <c r="C182" s="113">
        <v>1267</v>
      </c>
      <c r="D182" s="111">
        <f t="shared" si="6"/>
        <v>61.957379636937638</v>
      </c>
      <c r="E182" s="113">
        <v>246067</v>
      </c>
      <c r="F182" s="113">
        <v>273931</v>
      </c>
      <c r="G182" s="111">
        <f t="shared" ref="G182" si="8">IFERROR(((E182/F182)-1)*100,IF(E182+F182&lt;&gt;0,100,0))</f>
        <v>-10.171904603714077</v>
      </c>
    </row>
    <row r="183" spans="1:7" x14ac:dyDescent="0.25">
      <c r="A183" s="101" t="s">
        <v>92</v>
      </c>
      <c r="B183" s="112">
        <v>24154</v>
      </c>
      <c r="C183" s="113">
        <v>15874</v>
      </c>
      <c r="D183" s="111">
        <f t="shared" si="6"/>
        <v>52.16076603250599</v>
      </c>
      <c r="E183" s="113">
        <v>4282619</v>
      </c>
      <c r="F183" s="113">
        <v>2827221</v>
      </c>
      <c r="G183" s="111">
        <f t="shared" ref="G183" si="9">IFERROR(((E183/F183)-1)*100,IF(E183+F183&lt;&gt;0,100,0))</f>
        <v>51.478041511434739</v>
      </c>
    </row>
    <row r="184" spans="1:7" x14ac:dyDescent="0.25">
      <c r="A184" s="101" t="s">
        <v>93</v>
      </c>
      <c r="B184" s="112">
        <v>26240</v>
      </c>
      <c r="C184" s="113">
        <v>47536</v>
      </c>
      <c r="D184" s="111">
        <f t="shared" si="6"/>
        <v>-44.799730730393804</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21" t="s">
        <v>85</v>
      </c>
      <c r="B188" s="121"/>
      <c r="C188" s="121"/>
      <c r="D188" s="121"/>
      <c r="E188" s="121"/>
      <c r="F188" s="121"/>
      <c r="G188" s="121"/>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2022-01-03T07:46:13Z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2022-01-03T07:05:57Z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e1eb2c6b-5dd1-48c8-a338-b475f86114fb</vt:lpwstr>
  </property>
  <property fmtid="{D5CDD505-2E9C-101B-9397-08002B2CF9AE}" pid="8" name="MSIP_Label_66d8a90e-c522-4829-9625-db8c70f8b095_ContentBits">
    <vt:lpwstr>0</vt:lpwstr>
  </property>
</Properties>
</file>