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41C41862-CFDB-44A1-A639-920BA06BDBA6}"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<sst xmlns="http://schemas.openxmlformats.org/spreadsheetml/2006/main" count="270" uniqueCount="102">
  <si>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</si>
  <si>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</si>
  <si>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</si>
  <si>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</si>
  <si>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</si>
  <si>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</si>
  <si>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</si>
  <si>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</si>
  <si>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</si>
  <si>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</si>
  <si>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</si>
  <si>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</si>
  <si>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</si>
  <si>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</si>
  <si>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</si>
  <si>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</si>
  <si>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</si>
  <si>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</si>
  <si>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</si>
  <si>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</si>
  <si>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</si>
  <si>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</si>
  <si>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</si>
  <si>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</si>
  <si>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</si>
  <si>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</si>
  <si>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</si>
  <si>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</si>
  <si>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</si>
  <si>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</si>
  <si>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</si>
  <si>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</si>
  <si>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</si>
  <si>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</si>
  <si>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</si>
  <si>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</si>
  <si>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</si>
  <si>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</si>
  <si>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</si>
  <si>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</si>
  <si>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</si>
  <si>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</si>
  <si>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</si>
  <si>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</si>
  <si>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</si>
  <si>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</si>
  <si>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</si>
  <si>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</si>
  <si>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</si>
  <si>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</si>
  <si>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</si>
  <si>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</si>
  <si>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</si>
  <si>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</si>
  <si>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</si>
  <si>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</si>
  <si>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</si>
  <si>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</si>
  <si>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</si>
  <si>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</si>
  <si>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</si>
  <si>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</si>
  <si>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</si>
  <si>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</si>
  <si>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</si>
  <si>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</si>
  <si>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</si>
  <si>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</si>
  <si>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</si>
  <si>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</si>
  <si>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</si>
  <si>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</si>
  <si>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</si>
  <si>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</si>
  <si>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</si>
  <si>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</si>
  <si>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</si>
  <si>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</si>
  <si>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</si>
  <si>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</si>
  <si>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</si>
  <si>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</si>
  <si>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</si>
  <si>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</si>
  <si>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</si>
  <si>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</si>
  <si>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</si>
  <si>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</si>
  <si>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</si>
  <si>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</si>
  <si>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</si>
  <si>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</si>
  <si>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</si>
  <si>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</si>
  <si>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</si>
  <si>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</si>
  <si>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</si>
  <si>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</si>
  <si>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</si>
  <si>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25 February 2022</t>
  </si>
  <si>
    <t>25.02.2022</t>
  </si>
  <si>
    <t>26.02.2021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</si>
</sst>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1801298</v>
      </c>
      <c r="C11" s="67">
        <v>1920050</v>
      </c>
      <c r="D11" s="98">
        <f>IFERROR(((B11/C11)-1)*100,IF(B11+C11&lt;&gt;0,100,0))</f>
        <v>-6.1848389364860257</v>
      </c>
      <c r="E11" s="67">
        <v>11221247</v>
      </c>
      <c r="F11" s="67">
        <v>13451415</v>
      </c>
      <c r="G11" s="98">
        <f>IFERROR(((E11/F11)-1)*100,IF(E11+F11&lt;&gt;0,100,0))</f>
        <v>-16.579430491141633</v>
      </c>
    </row>
    <row r="12" spans="1:7" s="16" customFormat="1" ht="12" x14ac:dyDescent="0.2">
      <c r="A12" s="64" t="s">
        <v>9</v>
      </c>
      <c r="B12" s="67">
        <v>1745958.165</v>
      </c>
      <c r="C12" s="67">
        <v>4318083.1449999996</v>
      </c>
      <c r="D12" s="98">
        <f>IFERROR(((B12/C12)-1)*100,IF(B12+C12&lt;&gt;0,100,0))</f>
        <v>-59.566360665804176</v>
      </c>
      <c r="E12" s="67">
        <v>12025645.596000001</v>
      </c>
      <c r="F12" s="67">
        <v>22205014.057</v>
      </c>
      <c r="G12" s="98">
        <f>IFERROR(((E12/F12)-1)*100,IF(E12+F12&lt;&gt;0,100,0))</f>
        <v>-45.842657135319456</v>
      </c>
    </row>
    <row r="13" spans="1:7" s="16" customFormat="1" ht="12" x14ac:dyDescent="0.2">
      <c r="A13" s="64" t="s">
        <v>10</v>
      </c>
      <c r="B13" s="67">
        <v>128753930.716336</v>
      </c>
      <c r="C13" s="67">
        <v>134571466.90340799</v>
      </c>
      <c r="D13" s="98">
        <f>IFERROR(((B13/C13)-1)*100,IF(B13+C13&lt;&gt;0,100,0))</f>
        <v>-4.3230086740807199</v>
      </c>
      <c r="E13" s="67">
        <v>798393241.86898899</v>
      </c>
      <c r="F13" s="67">
        <v>920630923.29516304</v>
      </c>
      <c r="G13" s="98">
        <f>IFERROR(((E13/F13)-1)*100,IF(E13+F13&lt;&gt;0,100,0))</f>
        <v>-13.277598908871703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410</v>
      </c>
      <c r="C16" s="67">
        <v>343</v>
      </c>
      <c r="D16" s="98">
        <f>IFERROR(((B16/C16)-1)*100,IF(B16+C16&lt;&gt;0,100,0))</f>
        <v>19.533527696792994</v>
      </c>
      <c r="E16" s="67">
        <v>2908</v>
      </c>
      <c r="F16" s="67">
        <v>2616</v>
      </c>
      <c r="G16" s="98">
        <f>IFERROR(((E16/F16)-1)*100,IF(E16+F16&lt;&gt;0,100,0))</f>
        <v>11.162079510703361</v>
      </c>
    </row>
    <row r="17" spans="1:7" s="16" customFormat="1" ht="12" x14ac:dyDescent="0.2">
      <c r="A17" s="64" t="s">
        <v>9</v>
      </c>
      <c r="B17" s="67">
        <v>109867.29300000001</v>
      </c>
      <c r="C17" s="67">
        <v>131583.84599999999</v>
      </c>
      <c r="D17" s="98">
        <f>IFERROR(((B17/C17)-1)*100,IF(B17+C17&lt;&gt;0,100,0))</f>
        <v>-16.503965843953207</v>
      </c>
      <c r="E17" s="67">
        <v>1361528.2620000001</v>
      </c>
      <c r="F17" s="67">
        <v>2752474.2230000002</v>
      </c>
      <c r="G17" s="98">
        <f>IFERROR(((E17/F17)-1)*100,IF(E17+F17&lt;&gt;0,100,0))</f>
        <v>-50.534386457721972</v>
      </c>
    </row>
    <row r="18" spans="1:7" s="16" customFormat="1" ht="12" x14ac:dyDescent="0.2">
      <c r="A18" s="64" t="s">
        <v>10</v>
      </c>
      <c r="B18" s="67">
        <v>9657005.8705863599</v>
      </c>
      <c r="C18" s="67">
        <v>7445215.79217833</v>
      </c>
      <c r="D18" s="98">
        <f>IFERROR(((B18/C18)-1)*100,IF(B18+C18&lt;&gt;0,100,0))</f>
        <v>29.707534880743893</v>
      </c>
      <c r="E18" s="67">
        <v>69848137.240503997</v>
      </c>
      <c r="F18" s="67">
        <v>63073131.8547232</v>
      </c>
      <c r="G18" s="98">
        <f>IFERROR(((E18/F18)-1)*100,IF(E18+F18&lt;&gt;0,100,0))</f>
        <v>10.741507812527384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21901832.61101</v>
      </c>
      <c r="C24" s="66">
        <v>29059033.722830001</v>
      </c>
      <c r="D24" s="65">
        <f>B24-C24</f>
        <v>-7157201.1118200012</v>
      </c>
      <c r="E24" s="67">
        <v>127424360.49162</v>
      </c>
      <c r="F24" s="67">
        <v>171975050.80923</v>
      </c>
      <c r="G24" s="65">
        <f>E24-F24</f>
        <v>-44550690.317609996</v>
      </c>
    </row>
    <row r="25" spans="1:7" s="16" customFormat="1" ht="12" x14ac:dyDescent="0.2">
      <c r="A25" s="68" t="s">
        <v>15</v>
      </c>
      <c r="B25" s="66">
        <v>19262423.72287</v>
      </c>
      <c r="C25" s="66">
        <v>35150632.132880002</v>
      </c>
      <c r="D25" s="65">
        <f>B25-C25</f>
        <v>-15888208.410010003</v>
      </c>
      <c r="E25" s="67">
        <v>120435622.68921</v>
      </c>
      <c r="F25" s="67">
        <v>181791199.72654</v>
      </c>
      <c r="G25" s="65">
        <f>E25-F25</f>
        <v>-61355577.037330002</v>
      </c>
    </row>
    <row r="26" spans="1:7" s="28" customFormat="1" ht="12" x14ac:dyDescent="0.2">
      <c r="A26" s="69" t="s">
        <v>16</v>
      </c>
      <c r="B26" s="70">
        <f>B24-B25</f>
        <v>2639408.8881400004</v>
      </c>
      <c r="C26" s="70">
        <f>C24-C25</f>
        <v>-6091598.410050001</v>
      </c>
      <c r="D26" s="70"/>
      <c r="E26" s="70">
        <f>E24-E25</f>
        <v>6988737.8024100065</v>
      </c>
      <c r="F26" s="70">
        <f>F24-F25</f>
        <v>-9816148.9173099995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74205.693074139999</v>
      </c>
      <c r="C33" s="132">
        <v>66138.0476585</v>
      </c>
      <c r="D33" s="98">
        <f t="shared" ref="D33:D42" si="0">IFERROR(((B33/C33)-1)*100,IF(B33+C33&lt;&gt;0,100,0))</f>
        <v>12.198191058340303</v>
      </c>
      <c r="E33" s="64"/>
      <c r="F33" s="132">
        <v>76708.88</v>
      </c>
      <c r="G33" s="132">
        <v>73350.31</v>
      </c>
    </row>
    <row r="34" spans="1:7" s="16" customFormat="1" ht="12" x14ac:dyDescent="0.2">
      <c r="A34" s="64" t="s">
        <v>23</v>
      </c>
      <c r="B34" s="132">
        <v>79365.664123769995</v>
      </c>
      <c r="C34" s="132">
        <v>67883.283353520004</v>
      </c>
      <c r="D34" s="98">
        <f t="shared" si="0"/>
        <v>16.914887146003956</v>
      </c>
      <c r="E34" s="64"/>
      <c r="F34" s="132">
        <v>82618.679999999993</v>
      </c>
      <c r="G34" s="132">
        <v>78440.2</v>
      </c>
    </row>
    <row r="35" spans="1:7" s="16" customFormat="1" ht="12" x14ac:dyDescent="0.2">
      <c r="A35" s="64" t="s">
        <v>24</v>
      </c>
      <c r="B35" s="132">
        <v>66722.649391979998</v>
      </c>
      <c r="C35" s="132">
        <v>49726.165400569997</v>
      </c>
      <c r="D35" s="98">
        <f t="shared" si="0"/>
        <v>34.180162203328024</v>
      </c>
      <c r="E35" s="64"/>
      <c r="F35" s="132">
        <v>68552.31</v>
      </c>
      <c r="G35" s="132">
        <v>65988.22</v>
      </c>
    </row>
    <row r="36" spans="1:7" s="16" customFormat="1" ht="12" x14ac:dyDescent="0.2">
      <c r="A36" s="64" t="s">
        <v>25</v>
      </c>
      <c r="B36" s="132">
        <v>67719.422468139994</v>
      </c>
      <c r="C36" s="132">
        <v>60754.296333370003</v>
      </c>
      <c r="D36" s="98">
        <f t="shared" si="0"/>
        <v>11.464417424162177</v>
      </c>
      <c r="E36" s="64"/>
      <c r="F36" s="132">
        <v>70017.08</v>
      </c>
      <c r="G36" s="132">
        <v>66802.679999999993</v>
      </c>
    </row>
    <row r="37" spans="1:7" s="16" customFormat="1" ht="12" x14ac:dyDescent="0.2">
      <c r="A37" s="64" t="s">
        <v>79</v>
      </c>
      <c r="B37" s="132">
        <v>79347.720218479997</v>
      </c>
      <c r="C37" s="132">
        <v>67459.851460379999</v>
      </c>
      <c r="D37" s="98">
        <f t="shared" si="0"/>
        <v>17.622138947462538</v>
      </c>
      <c r="E37" s="64"/>
      <c r="F37" s="132">
        <v>80872.61</v>
      </c>
      <c r="G37" s="132">
        <v>77769.91</v>
      </c>
    </row>
    <row r="38" spans="1:7" s="16" customFormat="1" ht="12" x14ac:dyDescent="0.2">
      <c r="A38" s="64" t="s">
        <v>26</v>
      </c>
      <c r="B38" s="132">
        <v>85987.544629240001</v>
      </c>
      <c r="C38" s="132">
        <v>86144.341180830001</v>
      </c>
      <c r="D38" s="98">
        <f t="shared" si="0"/>
        <v>-0.1820160784106073</v>
      </c>
      <c r="E38" s="64"/>
      <c r="F38" s="132">
        <v>91464.67</v>
      </c>
      <c r="G38" s="132">
        <v>83707.289999999994</v>
      </c>
    </row>
    <row r="39" spans="1:7" s="16" customFormat="1" ht="12" x14ac:dyDescent="0.2">
      <c r="A39" s="64" t="s">
        <v>27</v>
      </c>
      <c r="B39" s="132">
        <v>15850.77333383</v>
      </c>
      <c r="C39" s="132">
        <v>12200.048635249999</v>
      </c>
      <c r="D39" s="98">
        <f t="shared" si="0"/>
        <v>29.923853647860412</v>
      </c>
      <c r="E39" s="64"/>
      <c r="F39" s="132">
        <v>16262.06</v>
      </c>
      <c r="G39" s="132">
        <v>15306.83</v>
      </c>
    </row>
    <row r="40" spans="1:7" s="16" customFormat="1" ht="12" x14ac:dyDescent="0.2">
      <c r="A40" s="64" t="s">
        <v>28</v>
      </c>
      <c r="B40" s="132">
        <v>87658.309346159993</v>
      </c>
      <c r="C40" s="132">
        <v>82076.446096019994</v>
      </c>
      <c r="D40" s="98">
        <f t="shared" si="0"/>
        <v>6.8008101174481528</v>
      </c>
      <c r="E40" s="64"/>
      <c r="F40" s="132">
        <v>92311.57</v>
      </c>
      <c r="G40" s="132">
        <v>85401.16</v>
      </c>
    </row>
    <row r="41" spans="1:7" s="16" customFormat="1" ht="12" x14ac:dyDescent="0.2">
      <c r="A41" s="64" t="s">
        <v>29</v>
      </c>
      <c r="B41" s="72"/>
      <c r="C41" s="132">
        <v>3377.6602619499999</v>
      </c>
      <c r="D41" s="98">
        <f t="shared" si="0"/>
        <v>-100</v>
      </c>
      <c r="E41" s="64"/>
      <c r="F41" s="72"/>
      <c r="G41" s="72"/>
    </row>
    <row r="42" spans="1:7" s="16" customFormat="1" ht="12" x14ac:dyDescent="0.2">
      <c r="A42" s="64" t="s">
        <v>78</v>
      </c>
      <c r="B42" s="132">
        <v>1403.7203284</v>
      </c>
      <c r="C42" s="132">
        <v>1082.08537327</v>
      </c>
      <c r="D42" s="98">
        <f t="shared" si="0"/>
        <v>29.723620989168118</v>
      </c>
      <c r="E42" s="64"/>
      <c r="F42" s="132">
        <v>1405.74</v>
      </c>
      <c r="G42" s="132">
        <v>1350.76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21613.476808603002</v>
      </c>
      <c r="D48" s="72"/>
      <c r="E48" s="133">
        <v>19043.292328936299</v>
      </c>
      <c r="F48" s="72"/>
      <c r="G48" s="98">
        <f>IFERROR(((C48/E48)-1)*100,IF(C48+E48&lt;&gt;0,100,0))</f>
        <v>13.496534292871743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1636</v>
      </c>
      <c r="D54" s="75"/>
      <c r="E54" s="134">
        <v>432357</v>
      </c>
      <c r="F54" s="134">
        <v>51384752.840000004</v>
      </c>
      <c r="G54" s="134">
        <v>10218543.312000001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6318</v>
      </c>
      <c r="C68" s="66">
        <v>9712</v>
      </c>
      <c r="D68" s="98">
        <f>IFERROR(((B68/C68)-1)*100,IF(B68+C68&lt;&gt;0,100,0))</f>
        <v>-34.94645799011532</v>
      </c>
      <c r="E68" s="66">
        <v>46342</v>
      </c>
      <c r="F68" s="66">
        <v>60323</v>
      </c>
      <c r="G68" s="98">
        <f>IFERROR(((E68/F68)-1)*100,IF(E68+F68&lt;&gt;0,100,0))</f>
        <v>-23.176897700711173</v>
      </c>
    </row>
    <row r="69" spans="1:7" s="16" customFormat="1" ht="12" x14ac:dyDescent="0.2">
      <c r="A69" s="79" t="s">
        <v>54</v>
      </c>
      <c r="B69" s="67">
        <v>197886681.43900001</v>
      </c>
      <c r="C69" s="66">
        <v>330485989.38099998</v>
      </c>
      <c r="D69" s="98">
        <f>IFERROR(((B69/C69)-1)*100,IF(B69+C69&lt;&gt;0,100,0))</f>
        <v>-40.12252022857561</v>
      </c>
      <c r="E69" s="66">
        <v>1448058628.234</v>
      </c>
      <c r="F69" s="66">
        <v>1916240643.9909999</v>
      </c>
      <c r="G69" s="98">
        <f>IFERROR(((E69/F69)-1)*100,IF(E69+F69&lt;&gt;0,100,0))</f>
        <v>-24.432318416016173</v>
      </c>
    </row>
    <row r="70" spans="1:7" s="62" customFormat="1" ht="12" x14ac:dyDescent="0.2">
      <c r="A70" s="79" t="s">
        <v>55</v>
      </c>
      <c r="B70" s="67">
        <v>188509656.04916999</v>
      </c>
      <c r="C70" s="66">
        <v>330023123.41224998</v>
      </c>
      <c r="D70" s="98">
        <f>IFERROR(((B70/C70)-1)*100,IF(B70+C70&lt;&gt;0,100,0))</f>
        <v>-42.879864265240521</v>
      </c>
      <c r="E70" s="66">
        <v>1429925711.8589699</v>
      </c>
      <c r="F70" s="66">
        <v>1889465174.75524</v>
      </c>
      <c r="G70" s="98">
        <f>IFERROR(((E70/F70)-1)*100,IF(E70+F70&lt;&gt;0,100,0))</f>
        <v>-24.321139602681406</v>
      </c>
    </row>
    <row r="71" spans="1:7" s="16" customFormat="1" ht="12" x14ac:dyDescent="0.2">
      <c r="A71" s="79" t="s">
        <v>94</v>
      </c>
      <c r="B71" s="98">
        <f>IFERROR(B69/B68/1000,)</f>
        <v>31.321095511079456</v>
      </c>
      <c r="C71" s="98">
        <f>IFERROR(C69/C68/1000,)</f>
        <v>34.028623288817961</v>
      </c>
      <c r="D71" s="98">
        <f>IFERROR(((B71/C71)-1)*100,IF(B71+C71&lt;&gt;0,100,0))</f>
        <v>-7.956618622970324</v>
      </c>
      <c r="E71" s="98">
        <f>IFERROR(E69/E68/1000,)</f>
        <v>31.247219115143928</v>
      </c>
      <c r="F71" s="98">
        <f>IFERROR(F69/F68/1000,)</f>
        <v>31.766335294846076</v>
      </c>
      <c r="G71" s="98">
        <f>IFERROR(((E71/F71)-1)*100,IF(E71+F71&lt;&gt;0,100,0))</f>
        <v>-1.6341708128553734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2776</v>
      </c>
      <c r="C74" s="66">
        <v>3009</v>
      </c>
      <c r="D74" s="98">
        <f>IFERROR(((B74/C74)-1)*100,IF(B74+C74&lt;&gt;0,100,0))</f>
        <v>-7.7434363575938807</v>
      </c>
      <c r="E74" s="66">
        <v>21287</v>
      </c>
      <c r="F74" s="66">
        <v>22093</v>
      </c>
      <c r="G74" s="98">
        <f>IFERROR(((E74/F74)-1)*100,IF(E74+F74&lt;&gt;0,100,0))</f>
        <v>-3.6482143665414357</v>
      </c>
    </row>
    <row r="75" spans="1:7" s="16" customFormat="1" ht="12" x14ac:dyDescent="0.2">
      <c r="A75" s="79" t="s">
        <v>54</v>
      </c>
      <c r="B75" s="67">
        <v>575920404.75999999</v>
      </c>
      <c r="C75" s="66">
        <v>391503737.097</v>
      </c>
      <c r="D75" s="98">
        <f>IFERROR(((B75/C75)-1)*100,IF(B75+C75&lt;&gt;0,100,0))</f>
        <v>47.104701740639698</v>
      </c>
      <c r="E75" s="66">
        <v>4285504449.1859999</v>
      </c>
      <c r="F75" s="66">
        <v>3426525993.8070002</v>
      </c>
      <c r="G75" s="98">
        <f>IFERROR(((E75/F75)-1)*100,IF(E75+F75&lt;&gt;0,100,0))</f>
        <v>25.068493772745093</v>
      </c>
    </row>
    <row r="76" spans="1:7" s="16" customFormat="1" ht="12" x14ac:dyDescent="0.2">
      <c r="A76" s="79" t="s">
        <v>55</v>
      </c>
      <c r="B76" s="67">
        <v>543222550.03427005</v>
      </c>
      <c r="C76" s="66">
        <v>376683357.00462002</v>
      </c>
      <c r="D76" s="98">
        <f>IFERROR(((B76/C76)-1)*100,IF(B76+C76&lt;&gt;0,100,0))</f>
        <v>44.211985991089975</v>
      </c>
      <c r="E76" s="66">
        <v>4168017049.6890302</v>
      </c>
      <c r="F76" s="66">
        <v>3356681923.4903598</v>
      </c>
      <c r="G76" s="98">
        <f>IFERROR(((E76/F76)-1)*100,IF(E76+F76&lt;&gt;0,100,0))</f>
        <v>24.170747919869171</v>
      </c>
    </row>
    <row r="77" spans="1:7" s="16" customFormat="1" ht="12" x14ac:dyDescent="0.2">
      <c r="A77" s="79" t="s">
        <v>94</v>
      </c>
      <c r="B77" s="98">
        <f>IFERROR(B75/B74/1000,)</f>
        <v>207.46412275216139</v>
      </c>
      <c r="C77" s="98">
        <f>IFERROR(C75/C74/1000,)</f>
        <v>130.11091296011963</v>
      </c>
      <c r="D77" s="98">
        <f>IFERROR(((B77/C77)-1)*100,IF(B77+C77&lt;&gt;0,100,0))</f>
        <v>59.451746231118463</v>
      </c>
      <c r="E77" s="98">
        <f>IFERROR(E75/E74/1000,)</f>
        <v>201.32026350288908</v>
      </c>
      <c r="F77" s="98">
        <f>IFERROR(F75/F74/1000,)</f>
        <v>155.09555034658035</v>
      </c>
      <c r="G77" s="98">
        <f>IFERROR(((E77/F77)-1)*100,IF(E77+F77&lt;&gt;0,100,0))</f>
        <v>29.804022780159613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203</v>
      </c>
      <c r="C80" s="66">
        <v>276</v>
      </c>
      <c r="D80" s="98">
        <f>IFERROR(((B80/C80)-1)*100,IF(B80+C80&lt;&gt;0,100,0))</f>
        <v>-26.449275362318836</v>
      </c>
      <c r="E80" s="66">
        <v>1438</v>
      </c>
      <c r="F80" s="66">
        <v>1856</v>
      </c>
      <c r="G80" s="98">
        <f>IFERROR(((E80/F80)-1)*100,IF(E80+F80&lt;&gt;0,100,0))</f>
        <v>-22.521551724137932</v>
      </c>
    </row>
    <row r="81" spans="1:7" s="16" customFormat="1" ht="12" x14ac:dyDescent="0.2">
      <c r="A81" s="79" t="s">
        <v>54</v>
      </c>
      <c r="B81" s="67">
        <v>22834638.986000001</v>
      </c>
      <c r="C81" s="66">
        <v>22680219.072000001</v>
      </c>
      <c r="D81" s="98">
        <f>IFERROR(((B81/C81)-1)*100,IF(B81+C81&lt;&gt;0,100,0))</f>
        <v>0.6808572417655423</v>
      </c>
      <c r="E81" s="66">
        <v>156687407.87200001</v>
      </c>
      <c r="F81" s="66">
        <v>130520225.609</v>
      </c>
      <c r="G81" s="98">
        <f>IFERROR(((E81/F81)-1)*100,IF(E81+F81&lt;&gt;0,100,0))</f>
        <v>20.048373453926715</v>
      </c>
    </row>
    <row r="82" spans="1:7" s="16" customFormat="1" ht="12" x14ac:dyDescent="0.2">
      <c r="A82" s="79" t="s">
        <v>55</v>
      </c>
      <c r="B82" s="67">
        <v>9130832.4936997108</v>
      </c>
      <c r="C82" s="66">
        <v>7931272.7746499004</v>
      </c>
      <c r="D82" s="98">
        <f>IFERROR(((B82/C82)-1)*100,IF(B82+C82&lt;&gt;0,100,0))</f>
        <v>15.124428993085036</v>
      </c>
      <c r="E82" s="66">
        <v>106683594.528326</v>
      </c>
      <c r="F82" s="66">
        <v>52113357.103441402</v>
      </c>
      <c r="G82" s="98">
        <f>IFERROR(((E82/F82)-1)*100,IF(E82+F82&lt;&gt;0,100,0))</f>
        <v>104.71449251785194</v>
      </c>
    </row>
    <row r="83" spans="1:7" s="32" customFormat="1" x14ac:dyDescent="0.2">
      <c r="A83" s="79" t="s">
        <v>94</v>
      </c>
      <c r="B83" s="98">
        <f>IFERROR(B81/B80/1000,)</f>
        <v>112.48590633497537</v>
      </c>
      <c r="C83" s="98">
        <f>IFERROR(C81/C80/1000,)</f>
        <v>82.174706782608695</v>
      </c>
      <c r="D83" s="98">
        <f>IFERROR(((B83/C83)-1)*100,IF(B83+C83&lt;&gt;0,100,0))</f>
        <v>36.886288663681221</v>
      </c>
      <c r="E83" s="98">
        <f>IFERROR(E81/E80/1000,)</f>
        <v>108.96203607232268</v>
      </c>
      <c r="F83" s="98">
        <f>IFERROR(F81/F80/1000,)</f>
        <v>70.323397418642244</v>
      </c>
      <c r="G83" s="98">
        <f>IFERROR(((E83/F83)-1)*100,IF(E83+F83&lt;&gt;0,100,0))</f>
        <v>54.944214972522929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9297</v>
      </c>
      <c r="C86" s="64">
        <f>C68+C74+C80</f>
        <v>12997</v>
      </c>
      <c r="D86" s="98">
        <f>IFERROR(((B86/C86)-1)*100,IF(B86+C86&lt;&gt;0,100,0))</f>
        <v>-28.468108024928828</v>
      </c>
      <c r="E86" s="64">
        <f>E68+E74+E80</f>
        <v>69067</v>
      </c>
      <c r="F86" s="64">
        <f>F68+F74+F80</f>
        <v>84272</v>
      </c>
      <c r="G86" s="98">
        <f>IFERROR(((E86/F86)-1)*100,IF(E86+F86&lt;&gt;0,100,0))</f>
        <v>-18.042766280615151</v>
      </c>
    </row>
    <row r="87" spans="1:7" s="62" customFormat="1" ht="12" x14ac:dyDescent="0.2">
      <c r="A87" s="79" t="s">
        <v>54</v>
      </c>
      <c r="B87" s="64">
        <f t="shared" ref="B87:C87" si="1">B69+B75+B81</f>
        <v>796641725.18499994</v>
      </c>
      <c r="C87" s="64">
        <f t="shared" si="1"/>
        <v>744669945.54999995</v>
      </c>
      <c r="D87" s="98">
        <f>IFERROR(((B87/C87)-1)*100,IF(B87+C87&lt;&gt;0,100,0))</f>
        <v>6.9791697577662459</v>
      </c>
      <c r="E87" s="64">
        <f t="shared" ref="E87:F87" si="2">E69+E75+E81</f>
        <v>5890250485.2919998</v>
      </c>
      <c r="F87" s="64">
        <f t="shared" si="2"/>
        <v>5473286863.4070005</v>
      </c>
      <c r="G87" s="98">
        <f>IFERROR(((E87/F87)-1)*100,IF(E87+F87&lt;&gt;0,100,0))</f>
        <v>7.6181576498888015</v>
      </c>
    </row>
    <row r="88" spans="1:7" s="62" customFormat="1" ht="12" x14ac:dyDescent="0.2">
      <c r="A88" s="79" t="s">
        <v>55</v>
      </c>
      <c r="B88" s="64">
        <f t="shared" ref="B88:C88" si="3">B70+B76+B82</f>
        <v>740863038.57713974</v>
      </c>
      <c r="C88" s="64">
        <f t="shared" si="3"/>
        <v>714637753.19151986</v>
      </c>
      <c r="D88" s="98">
        <f>IFERROR(((B88/C88)-1)*100,IF(B88+C88&lt;&gt;0,100,0))</f>
        <v>3.6697313105135576</v>
      </c>
      <c r="E88" s="64">
        <f t="shared" ref="E88:F88" si="4">E70+E76+E82</f>
        <v>5704626356.0763264</v>
      </c>
      <c r="F88" s="64">
        <f t="shared" si="4"/>
        <v>5298260455.349041</v>
      </c>
      <c r="G88" s="98">
        <f>IFERROR(((E88/F88)-1)*100,IF(E88+F88&lt;&gt;0,100,0))</f>
        <v>7.6697984961653809</v>
      </c>
    </row>
    <row r="89" spans="1:7" s="63" customFormat="1" x14ac:dyDescent="0.2">
      <c r="A89" s="79" t="s">
        <v>95</v>
      </c>
      <c r="B89" s="98">
        <f>IFERROR((B75/B87)*100,IF(B75+B87&lt;&gt;0,100,0))</f>
        <v>72.293527510909257</v>
      </c>
      <c r="C89" s="98">
        <f>IFERROR((C75/C87)*100,IF(C75+C87&lt;&gt;0,100,0))</f>
        <v>52.574128905906406</v>
      </c>
      <c r="D89" s="98">
        <f>IFERROR(((B89/C89)-1)*100,IF(B89+C89&lt;&gt;0,100,0))</f>
        <v>37.507799017070333</v>
      </c>
      <c r="E89" s="98">
        <f>IFERROR((E75/E87)*100,IF(E75+E87&lt;&gt;0,100,0))</f>
        <v>72.755894844997457</v>
      </c>
      <c r="F89" s="98">
        <f>IFERROR((F75/F87)*100,IF(F75+F87&lt;&gt;0,100,0))</f>
        <v>62.604538722716661</v>
      </c>
      <c r="G89" s="98">
        <f>IFERROR(((E89/F89)-1)*100,IF(E89+F89&lt;&gt;0,100,0))</f>
        <v>16.215048188826088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60018265.392999999</v>
      </c>
      <c r="C97" s="135">
        <v>73414756.350999996</v>
      </c>
      <c r="D97" s="65">
        <f>B97-C97</f>
        <v>-13396490.957999997</v>
      </c>
      <c r="E97" s="135">
        <v>497294753.96499997</v>
      </c>
      <c r="F97" s="135">
        <v>601821985.90999997</v>
      </c>
      <c r="G97" s="80">
        <f>E97-F97</f>
        <v>-104527231.94499999</v>
      </c>
    </row>
    <row r="98" spans="1:7" s="62" customFormat="1" ht="13.5" x14ac:dyDescent="0.2">
      <c r="A98" s="114" t="s">
        <v>88</v>
      </c>
      <c r="B98" s="66">
        <v>63485126.082999997</v>
      </c>
      <c r="C98" s="135">
        <v>75408019.033000007</v>
      </c>
      <c r="D98" s="65">
        <f>B98-C98</f>
        <v>-11922892.95000001</v>
      </c>
      <c r="E98" s="135">
        <v>471028505.31599998</v>
      </c>
      <c r="F98" s="135">
        <v>576651365.45700002</v>
      </c>
      <c r="G98" s="80">
        <f>E98-F98</f>
        <v>-105622860.14100003</v>
      </c>
    </row>
    <row r="99" spans="1:7" s="62" customFormat="1" ht="12" x14ac:dyDescent="0.2">
      <c r="A99" s="115" t="s">
        <v>16</v>
      </c>
      <c r="B99" s="65">
        <f>B97-B98</f>
        <v>-3466860.6899999976</v>
      </c>
      <c r="C99" s="65">
        <f>C97-C98</f>
        <v>-1993262.6820000112</v>
      </c>
      <c r="D99" s="82"/>
      <c r="E99" s="65">
        <f>E97-E98</f>
        <v>26266248.648999989</v>
      </c>
      <c r="F99" s="82">
        <f>F97-F98</f>
        <v>25170620.452999949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20541138.785</v>
      </c>
      <c r="C102" s="135">
        <v>35871898.178000003</v>
      </c>
      <c r="D102" s="65">
        <f>B102-C102</f>
        <v>-15330759.393000003</v>
      </c>
      <c r="E102" s="135">
        <v>184478137.50999999</v>
      </c>
      <c r="F102" s="135">
        <v>230928043.76699999</v>
      </c>
      <c r="G102" s="80">
        <f>E102-F102</f>
        <v>-46449906.256999999</v>
      </c>
    </row>
    <row r="103" spans="1:7" s="16" customFormat="1" ht="13.5" x14ac:dyDescent="0.2">
      <c r="A103" s="79" t="s">
        <v>88</v>
      </c>
      <c r="B103" s="66">
        <v>25051429.206</v>
      </c>
      <c r="C103" s="135">
        <v>50164736.270999998</v>
      </c>
      <c r="D103" s="65">
        <f>B103-C103</f>
        <v>-25113307.064999998</v>
      </c>
      <c r="E103" s="135">
        <v>186871275.99000001</v>
      </c>
      <c r="F103" s="135">
        <v>249187392.71599999</v>
      </c>
      <c r="G103" s="80">
        <f>E103-F103</f>
        <v>-62316116.725999981</v>
      </c>
    </row>
    <row r="104" spans="1:7" s="28" customFormat="1" ht="12" x14ac:dyDescent="0.2">
      <c r="A104" s="81" t="s">
        <v>16</v>
      </c>
      <c r="B104" s="65">
        <f>B102-B103</f>
        <v>-4510290.4210000001</v>
      </c>
      <c r="C104" s="65">
        <f>C102-C103</f>
        <v>-14292838.092999995</v>
      </c>
      <c r="D104" s="82"/>
      <c r="E104" s="65">
        <f>E102-E103</f>
        <v>-2393138.4800000191</v>
      </c>
      <c r="F104" s="82">
        <f>F102-F103</f>
        <v>-18259348.949000001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842.74107840175998</v>
      </c>
      <c r="C111" s="137">
        <v>764.81418128009102</v>
      </c>
      <c r="D111" s="98">
        <f>IFERROR(((B111/C111)-1)*100,IF(B111+C111&lt;&gt;0,100,0))</f>
        <v>10.188997409964418</v>
      </c>
      <c r="E111" s="84"/>
      <c r="F111" s="136">
        <v>850.52604018476404</v>
      </c>
      <c r="G111" s="136">
        <v>831.64977535744401</v>
      </c>
    </row>
    <row r="112" spans="1:7" s="16" customFormat="1" ht="12" x14ac:dyDescent="0.2">
      <c r="A112" s="79" t="s">
        <v>50</v>
      </c>
      <c r="B112" s="136">
        <v>831.34008339463503</v>
      </c>
      <c r="C112" s="137">
        <v>755.60012355934396</v>
      </c>
      <c r="D112" s="98">
        <f>IFERROR(((B112/C112)-1)*100,IF(B112+C112&lt;&gt;0,100,0))</f>
        <v>10.023815173362994</v>
      </c>
      <c r="E112" s="84"/>
      <c r="F112" s="136">
        <v>839.17203590139798</v>
      </c>
      <c r="G112" s="136">
        <v>820.33907914351596</v>
      </c>
    </row>
    <row r="113" spans="1:7" s="16" customFormat="1" ht="12" x14ac:dyDescent="0.2">
      <c r="A113" s="79" t="s">
        <v>51</v>
      </c>
      <c r="B113" s="136">
        <v>895.75933089908199</v>
      </c>
      <c r="C113" s="137">
        <v>802.675425768163</v>
      </c>
      <c r="D113" s="98">
        <f>IFERROR(((B113/C113)-1)*100,IF(B113+C113&lt;&gt;0,100,0))</f>
        <v>11.596705485512704</v>
      </c>
      <c r="E113" s="84"/>
      <c r="F113" s="136">
        <v>902.16885773896001</v>
      </c>
      <c r="G113" s="136">
        <v>884.70258751118797</v>
      </c>
    </row>
    <row r="114" spans="1:7" s="28" customFormat="1" ht="12" x14ac:dyDescent="0.2">
      <c r="A114" s="81" t="s">
        <v>52</v>
      </c>
      <c r="B114" s="85"/>
      <c r="C114" s="84"/>
      <c r="D114" s="86"/>
      <c r="E114" s="84"/>
      <c r="F114" s="71"/>
      <c r="G114" s="71"/>
    </row>
    <row r="115" spans="1:7" s="16" customFormat="1" ht="12" x14ac:dyDescent="0.2">
      <c r="A115" s="79" t="s">
        <v>56</v>
      </c>
      <c r="B115" s="136">
        <v>618.84745267152698</v>
      </c>
      <c r="C115" s="137">
        <v>586.74353482453</v>
      </c>
      <c r="D115" s="98">
        <f>IFERROR(((B115/C115)-1)*100,IF(B115+C115&lt;&gt;0,100,0))</f>
        <v>5.4715418136814797</v>
      </c>
      <c r="E115" s="84"/>
      <c r="F115" s="136">
        <v>618.84745267152698</v>
      </c>
      <c r="G115" s="136">
        <v>618.61379109463405</v>
      </c>
    </row>
    <row r="116" spans="1:7" s="16" customFormat="1" ht="12" x14ac:dyDescent="0.2">
      <c r="A116" s="79" t="s">
        <v>57</v>
      </c>
      <c r="B116" s="136">
        <v>819.461998458636</v>
      </c>
      <c r="C116" s="137">
        <v>773.67332808342803</v>
      </c>
      <c r="D116" s="98">
        <f>IFERROR(((B116/C116)-1)*100,IF(B116+C116&lt;&gt;0,100,0))</f>
        <v>5.918346763825677</v>
      </c>
      <c r="E116" s="84"/>
      <c r="F116" s="136">
        <v>821.68019973031403</v>
      </c>
      <c r="G116" s="136">
        <v>815.49181500643499</v>
      </c>
    </row>
    <row r="117" spans="1:7" s="16" customFormat="1" ht="12" x14ac:dyDescent="0.2">
      <c r="A117" s="79" t="s">
        <v>59</v>
      </c>
      <c r="B117" s="136">
        <v>947.06130290145404</v>
      </c>
      <c r="C117" s="137">
        <v>868.96637976509101</v>
      </c>
      <c r="D117" s="98">
        <f>IFERROR(((B117/C117)-1)*100,IF(B117+C117&lt;&gt;0,100,0))</f>
        <v>8.987105249972327</v>
      </c>
      <c r="E117" s="84"/>
      <c r="F117" s="136">
        <v>954.75393026164102</v>
      </c>
      <c r="G117" s="136">
        <v>936.073983929978</v>
      </c>
    </row>
    <row r="118" spans="1:7" s="16" customFormat="1" ht="12" x14ac:dyDescent="0.2">
      <c r="A118" s="79" t="s">
        <v>58</v>
      </c>
      <c r="B118" s="136">
        <v>913.27863530847696</v>
      </c>
      <c r="C118" s="137">
        <v>806.56396316474695</v>
      </c>
      <c r="D118" s="98">
        <f>IFERROR(((B118/C118)-1)*100,IF(B118+C118&lt;&gt;0,100,0))</f>
        <v>13.23077610918908</v>
      </c>
      <c r="E118" s="84"/>
      <c r="F118" s="136">
        <v>924.87025292292697</v>
      </c>
      <c r="G118" s="136">
        <v>897.25210416344498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7</v>
      </c>
      <c r="D126" s="98">
        <f>IFERROR(((B126/C126)-1)*100,IF(B126+C126&lt;&gt;0,100,0))</f>
        <v>-100</v>
      </c>
      <c r="E126" s="66">
        <v>0</v>
      </c>
      <c r="F126" s="66">
        <v>10</v>
      </c>
      <c r="G126" s="98">
        <f>IFERROR(((E126/F126)-1)*100,IF(E126+F126&lt;&gt;0,100,0))</f>
        <v>-100</v>
      </c>
    </row>
    <row r="127" spans="1:7" s="16" customFormat="1" ht="12" x14ac:dyDescent="0.2">
      <c r="A127" s="79" t="s">
        <v>72</v>
      </c>
      <c r="B127" s="67">
        <v>172</v>
      </c>
      <c r="C127" s="66">
        <v>191</v>
      </c>
      <c r="D127" s="98">
        <f>IFERROR(((B127/C127)-1)*100,IF(B127+C127&lt;&gt;0,100,0))</f>
        <v>-9.947643979057597</v>
      </c>
      <c r="E127" s="66">
        <v>2400</v>
      </c>
      <c r="F127" s="66">
        <v>2551</v>
      </c>
      <c r="G127" s="98">
        <f>IFERROR(((E127/F127)-1)*100,IF(E127+F127&lt;&gt;0,100,0))</f>
        <v>-5.9192473539788288</v>
      </c>
    </row>
    <row r="128" spans="1:7" s="16" customFormat="1" ht="12" x14ac:dyDescent="0.2">
      <c r="A128" s="79" t="s">
        <v>74</v>
      </c>
      <c r="B128" s="67">
        <v>2</v>
      </c>
      <c r="C128" s="66">
        <v>11</v>
      </c>
      <c r="D128" s="98">
        <f>IFERROR(((B128/C128)-1)*100,IF(B128+C128&lt;&gt;0,100,0))</f>
        <v>-81.818181818181813</v>
      </c>
      <c r="E128" s="66">
        <v>71</v>
      </c>
      <c r="F128" s="66">
        <v>119</v>
      </c>
      <c r="G128" s="98">
        <f>IFERROR(((E128/F128)-1)*100,IF(E128+F128&lt;&gt;0,100,0))</f>
        <v>-40.336134453781511</v>
      </c>
    </row>
    <row r="129" spans="1:7" s="28" customFormat="1" ht="12" x14ac:dyDescent="0.2">
      <c r="A129" s="81" t="s">
        <v>34</v>
      </c>
      <c r="B129" s="82">
        <f>SUM(B126:B128)</f>
        <v>174</v>
      </c>
      <c r="C129" s="82">
        <f>SUM(C126:C128)</f>
        <v>209</v>
      </c>
      <c r="D129" s="98">
        <f>IFERROR(((B129/C129)-1)*100,IF(B129+C129&lt;&gt;0,100,0))</f>
        <v>-16.746411483253588</v>
      </c>
      <c r="E129" s="82">
        <f>SUM(E126:E128)</f>
        <v>2471</v>
      </c>
      <c r="F129" s="82">
        <f>SUM(F126:F128)</f>
        <v>2680</v>
      </c>
      <c r="G129" s="98">
        <f>IFERROR(((E129/F129)-1)*100,IF(E129+F129&lt;&gt;0,100,0))</f>
        <v>-7.7985074626865654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32</v>
      </c>
      <c r="C132" s="66">
        <v>39</v>
      </c>
      <c r="D132" s="98">
        <f>IFERROR(((B132/C132)-1)*100,IF(B132+C132&lt;&gt;0,100,0))</f>
        <v>-17.948717948717952</v>
      </c>
      <c r="E132" s="66">
        <v>158</v>
      </c>
      <c r="F132" s="66">
        <v>224</v>
      </c>
      <c r="G132" s="98">
        <f>IFERROR(((E132/F132)-1)*100,IF(E132+F132&lt;&gt;0,100,0))</f>
        <v>-29.464285714285708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32</v>
      </c>
      <c r="C134" s="82">
        <f>SUM(C132:C133)</f>
        <v>39</v>
      </c>
      <c r="D134" s="98">
        <f>IFERROR(((B134/C134)-1)*100,IF(B134+C134&lt;&gt;0,100,0))</f>
        <v>-17.948717948717952</v>
      </c>
      <c r="E134" s="82">
        <f>SUM(E132:E133)</f>
        <v>158</v>
      </c>
      <c r="F134" s="82">
        <f>SUM(F132:F133)</f>
        <v>224</v>
      </c>
      <c r="G134" s="98">
        <f>IFERROR(((E134/F134)-1)*100,IF(E134+F134&lt;&gt;0,100,0))</f>
        <v>-29.464285714285708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40470</v>
      </c>
      <c r="D137" s="98">
        <f>IFERROR(((B137/C137)-1)*100,IF(B137+C137&lt;&gt;0,100,0))</f>
        <v>-100</v>
      </c>
      <c r="E137" s="66">
        <v>0</v>
      </c>
      <c r="F137" s="66">
        <v>80471</v>
      </c>
      <c r="G137" s="98">
        <f>IFERROR(((E137/F137)-1)*100,IF(E137+F137&lt;&gt;0,100,0))</f>
        <v>-100</v>
      </c>
    </row>
    <row r="138" spans="1:7" s="16" customFormat="1" ht="12" x14ac:dyDescent="0.2">
      <c r="A138" s="79" t="s">
        <v>72</v>
      </c>
      <c r="B138" s="67">
        <v>22985</v>
      </c>
      <c r="C138" s="66">
        <v>27740</v>
      </c>
      <c r="D138" s="98">
        <f>IFERROR(((B138/C138)-1)*100,IF(B138+C138&lt;&gt;0,100,0))</f>
        <v>-17.14131218457101</v>
      </c>
      <c r="E138" s="66">
        <v>2800995</v>
      </c>
      <c r="F138" s="66">
        <v>2711517</v>
      </c>
      <c r="G138" s="98">
        <f>IFERROR(((E138/F138)-1)*100,IF(E138+F138&lt;&gt;0,100,0))</f>
        <v>3.2999239908877653</v>
      </c>
    </row>
    <row r="139" spans="1:7" s="16" customFormat="1" ht="12" x14ac:dyDescent="0.2">
      <c r="A139" s="79" t="s">
        <v>74</v>
      </c>
      <c r="B139" s="67">
        <v>11</v>
      </c>
      <c r="C139" s="66">
        <v>84</v>
      </c>
      <c r="D139" s="98">
        <f>IFERROR(((B139/C139)-1)*100,IF(B139+C139&lt;&gt;0,100,0))</f>
        <v>-86.904761904761912</v>
      </c>
      <c r="E139" s="66">
        <v>3744</v>
      </c>
      <c r="F139" s="66">
        <v>5512</v>
      </c>
      <c r="G139" s="98">
        <f>IFERROR(((E139/F139)-1)*100,IF(E139+F139&lt;&gt;0,100,0))</f>
        <v>-32.075471698113212</v>
      </c>
    </row>
    <row r="140" spans="1:7" s="16" customFormat="1" ht="12" x14ac:dyDescent="0.2">
      <c r="A140" s="81" t="s">
        <v>34</v>
      </c>
      <c r="B140" s="82">
        <f>SUM(B137:B139)</f>
        <v>22996</v>
      </c>
      <c r="C140" s="82">
        <f>SUM(C137:C139)</f>
        <v>68294</v>
      </c>
      <c r="D140" s="98">
        <f>IFERROR(((B140/C140)-1)*100,IF(B140+C140&lt;&gt;0,100,0))</f>
        <v>-66.327935104108704</v>
      </c>
      <c r="E140" s="82">
        <f>SUM(E137:E139)</f>
        <v>2804739</v>
      </c>
      <c r="F140" s="82">
        <f>SUM(F137:F139)</f>
        <v>2797500</v>
      </c>
      <c r="G140" s="98">
        <f>IFERROR(((E140/F140)-1)*100,IF(E140+F140&lt;&gt;0,100,0))</f>
        <v>0.25876675603218047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42925</v>
      </c>
      <c r="C143" s="66">
        <v>9100</v>
      </c>
      <c r="D143" s="98">
        <f>IFERROR(((B143/C143)-1)*100,)</f>
        <v>371.7032967032967</v>
      </c>
      <c r="E143" s="66">
        <v>126367</v>
      </c>
      <c r="F143" s="66">
        <v>85221</v>
      </c>
      <c r="G143" s="98">
        <f>IFERROR(((E143/F143)-1)*100,)</f>
        <v>48.281526853709764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42925</v>
      </c>
      <c r="C145" s="82">
        <f>SUM(C143:C144)</f>
        <v>9100</v>
      </c>
      <c r="D145" s="98">
        <f>IFERROR(((B145/C145)-1)*100,)</f>
        <v>371.7032967032967</v>
      </c>
      <c r="E145" s="82">
        <f>SUM(E143:E144)</f>
        <v>126367</v>
      </c>
      <c r="F145" s="82">
        <f>SUM(F143:F144)</f>
        <v>85221</v>
      </c>
      <c r="G145" s="98">
        <f>IFERROR(((E145/F145)-1)*100,)</f>
        <v>48.281526853709764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963588.95</v>
      </c>
      <c r="D148" s="98">
        <f>IFERROR(((B148/C148)-1)*100,IF(B148+C148&lt;&gt;0,100,0))</f>
        <v>-100</v>
      </c>
      <c r="E148" s="66">
        <v>0</v>
      </c>
      <c r="F148" s="66">
        <v>1922502.9624999999</v>
      </c>
      <c r="G148" s="98">
        <f>IFERROR(((E148/F148)-1)*100,IF(E148+F148&lt;&gt;0,100,0))</f>
        <v>-100</v>
      </c>
    </row>
    <row r="149" spans="1:7" s="32" customFormat="1" x14ac:dyDescent="0.2">
      <c r="A149" s="79" t="s">
        <v>72</v>
      </c>
      <c r="B149" s="67">
        <v>2094207.60718</v>
      </c>
      <c r="C149" s="66">
        <v>2488344.8361599999</v>
      </c>
      <c r="D149" s="98">
        <f>IFERROR(((B149/C149)-1)*100,IF(B149+C149&lt;&gt;0,100,0))</f>
        <v>-15.839333168477976</v>
      </c>
      <c r="E149" s="66">
        <v>261463583.17752001</v>
      </c>
      <c r="F149" s="66">
        <v>257770771.17482001</v>
      </c>
      <c r="G149" s="98">
        <f>IFERROR(((E149/F149)-1)*100,IF(E149+F149&lt;&gt;0,100,0))</f>
        <v>1.4325953194264773</v>
      </c>
    </row>
    <row r="150" spans="1:7" s="32" customFormat="1" x14ac:dyDescent="0.2">
      <c r="A150" s="79" t="s">
        <v>74</v>
      </c>
      <c r="B150" s="67">
        <v>93786.71</v>
      </c>
      <c r="C150" s="66">
        <v>297565.42</v>
      </c>
      <c r="D150" s="98">
        <f>IFERROR(((B150/C150)-1)*100,IF(B150+C150&lt;&gt;0,100,0))</f>
        <v>-68.481986246923441</v>
      </c>
      <c r="E150" s="66">
        <v>25926523.390000001</v>
      </c>
      <c r="F150" s="66">
        <v>28957421.140000001</v>
      </c>
      <c r="G150" s="98">
        <f>IFERROR(((E150/F150)-1)*100,IF(E150+F150&lt;&gt;0,100,0))</f>
        <v>-10.466739200796116</v>
      </c>
    </row>
    <row r="151" spans="1:7" s="16" customFormat="1" ht="12" x14ac:dyDescent="0.2">
      <c r="A151" s="81" t="s">
        <v>34</v>
      </c>
      <c r="B151" s="82">
        <f>SUM(B148:B150)</f>
        <v>2187994.3171800002</v>
      </c>
      <c r="C151" s="82">
        <f>SUM(C148:C150)</f>
        <v>3749499.2061599996</v>
      </c>
      <c r="D151" s="98">
        <f>IFERROR(((B151/C151)-1)*100,IF(B151+C151&lt;&gt;0,100,0))</f>
        <v>-41.645691947730647</v>
      </c>
      <c r="E151" s="82">
        <f>SUM(E148:E150)</f>
        <v>287390106.56752002</v>
      </c>
      <c r="F151" s="82">
        <f>SUM(F148:F150)</f>
        <v>288650695.27732003</v>
      </c>
      <c r="G151" s="98">
        <f>IFERROR(((E151/F151)-1)*100,IF(E151+F151&lt;&gt;0,100,0))</f>
        <v>-0.4367177112076237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65324.35</v>
      </c>
      <c r="C154" s="66">
        <v>25771.9925</v>
      </c>
      <c r="D154" s="98">
        <f>IFERROR(((B154/C154)-1)*100,IF(B154+C154&lt;&gt;0,100,0))</f>
        <v>153.47031278237412</v>
      </c>
      <c r="E154" s="66">
        <v>246797.04300000001</v>
      </c>
      <c r="F154" s="66">
        <v>179705.88479000001</v>
      </c>
      <c r="G154" s="98">
        <f>IFERROR(((E154/F154)-1)*100,IF(E154+F154&lt;&gt;0,100,0))</f>
        <v>37.33386821939699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65324.35</v>
      </c>
      <c r="C156" s="82">
        <f>SUM(C154:C155)</f>
        <v>25771.9925</v>
      </c>
      <c r="D156" s="98">
        <f>IFERROR(((B156/C156)-1)*100,IF(B156+C156&lt;&gt;0,100,0))</f>
        <v>153.47031278237412</v>
      </c>
      <c r="E156" s="82">
        <f>SUM(E154:E155)</f>
        <v>246797.04300000001</v>
      </c>
      <c r="F156" s="82">
        <f>SUM(F154:F155)</f>
        <v>179705.88479000001</v>
      </c>
      <c r="G156" s="98">
        <f>IFERROR(((E156/F156)-1)*100,IF(E156+F156&lt;&gt;0,100,0))</f>
        <v>37.33386821939699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1089914</v>
      </c>
      <c r="C160" s="66">
        <v>1012584</v>
      </c>
      <c r="D160" s="98">
        <f>IFERROR(((B160/C160)-1)*100,IF(B160+C160&lt;&gt;0,100,0))</f>
        <v>7.6368972845709537</v>
      </c>
      <c r="E160" s="78"/>
      <c r="F160" s="78"/>
      <c r="G160" s="65"/>
    </row>
    <row r="161" spans="1:7" s="16" customFormat="1" ht="12" x14ac:dyDescent="0.2">
      <c r="A161" s="79" t="s">
        <v>74</v>
      </c>
      <c r="B161" s="67">
        <v>1707</v>
      </c>
      <c r="C161" s="66">
        <v>2187</v>
      </c>
      <c r="D161" s="98">
        <f>IFERROR(((B161/C161)-1)*100,IF(B161+C161&lt;&gt;0,100,0))</f>
        <v>-21.947873799725649</v>
      </c>
      <c r="E161" s="78"/>
      <c r="F161" s="78"/>
      <c r="G161" s="65"/>
    </row>
    <row r="162" spans="1:7" s="28" customFormat="1" ht="12" x14ac:dyDescent="0.2">
      <c r="A162" s="81" t="s">
        <v>34</v>
      </c>
      <c r="B162" s="82">
        <f>SUM(B159:B161)</f>
        <v>1091836</v>
      </c>
      <c r="C162" s="82">
        <f>SUM(C159:C161)</f>
        <v>1045242</v>
      </c>
      <c r="D162" s="98">
        <f>IFERROR(((B162/C162)-1)*100,IF(B162+C162&lt;&gt;0,100,0))</f>
        <v>4.4577236659070429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141814</v>
      </c>
      <c r="C165" s="66">
        <v>141332</v>
      </c>
      <c r="D165" s="98">
        <f>IFERROR(((B165/C165)-1)*100,IF(B165+C165&lt;&gt;0,100,0))</f>
        <v>0.3410409532165426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141814</v>
      </c>
      <c r="C167" s="82">
        <f>SUM(C165:C166)</f>
        <v>141332</v>
      </c>
      <c r="D167" s="98">
        <f>IFERROR(((B167/C167)-1)*100,IF(B167+C167&lt;&gt;0,100,0))</f>
        <v>0.3410409532165426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14422</v>
      </c>
      <c r="C175" s="113">
        <v>8448</v>
      </c>
      <c r="D175" s="111">
        <f>IFERROR(((B175/C175)-1)*100,IF(B175+C175&lt;&gt;0,100,0))</f>
        <v>70.71496212121211</v>
      </c>
      <c r="E175" s="113">
        <v>83212</v>
      </c>
      <c r="F175" s="113">
        <v>78291</v>
      </c>
      <c r="G175" s="111">
        <f>IFERROR(((E175/F175)-1)*100,IF(E175+F175&lt;&gt;0,100,0))</f>
        <v>6.2855245175052143</v>
      </c>
    </row>
    <row r="176" spans="1:7" x14ac:dyDescent="0.2">
      <c r="A176" s="101" t="s">
        <v>32</v>
      </c>
      <c r="B176" s="112">
        <v>117365</v>
      </c>
      <c r="C176" s="113">
        <v>80384</v>
      </c>
      <c r="D176" s="111">
        <f t="shared" ref="D176:D178" si="5">IFERROR(((B176/C176)-1)*100,IF(B176+C176&lt;&gt;0,100,0))</f>
        <v>46.005423964968159</v>
      </c>
      <c r="E176" s="113">
        <v>518797</v>
      </c>
      <c r="F176" s="113">
        <v>512244</v>
      </c>
      <c r="G176" s="111">
        <f>IFERROR(((E176/F176)-1)*100,IF(E176+F176&lt;&gt;0,100,0))</f>
        <v>1.279273158885208</v>
      </c>
    </row>
    <row r="177" spans="1:7" x14ac:dyDescent="0.2">
      <c r="A177" s="101" t="s">
        <v>92</v>
      </c>
      <c r="B177" s="112">
        <v>44053773</v>
      </c>
      <c r="C177" s="113">
        <v>23817162</v>
      </c>
      <c r="D177" s="111">
        <f t="shared" si="5"/>
        <v>84.96650860417374</v>
      </c>
      <c r="E177" s="113">
        <v>187569519</v>
      </c>
      <c r="F177" s="113">
        <v>161212943</v>
      </c>
      <c r="G177" s="111">
        <f>IFERROR(((E177/F177)-1)*100,IF(E177+F177&lt;&gt;0,100,0))</f>
        <v>16.348920570229897</v>
      </c>
    </row>
    <row r="178" spans="1:7" x14ac:dyDescent="0.2">
      <c r="A178" s="101" t="s">
        <v>93</v>
      </c>
      <c r="B178" s="112">
        <v>105897</v>
      </c>
      <c r="C178" s="113">
        <v>111028</v>
      </c>
      <c r="D178" s="111">
        <f t="shared" si="5"/>
        <v>-4.6213567748676017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874</v>
      </c>
      <c r="C181" s="113">
        <v>220</v>
      </c>
      <c r="D181" s="111">
        <f t="shared" ref="D181:D184" si="6">IFERROR(((B181/C181)-1)*100,IF(B181+C181&lt;&gt;0,100,0))</f>
        <v>297.27272727272725</v>
      </c>
      <c r="E181" s="113">
        <v>3440</v>
      </c>
      <c r="F181" s="113">
        <v>3452</v>
      </c>
      <c r="G181" s="111">
        <f t="shared" ref="G181" si="7">IFERROR(((E181/F181)-1)*100,IF(E181+F181&lt;&gt;0,100,0))</f>
        <v>-0.34762456546929554</v>
      </c>
    </row>
    <row r="182" spans="1:7" x14ac:dyDescent="0.2">
      <c r="A182" s="101" t="s">
        <v>32</v>
      </c>
      <c r="B182" s="112">
        <v>5076</v>
      </c>
      <c r="C182" s="113">
        <v>2415</v>
      </c>
      <c r="D182" s="111">
        <f t="shared" si="6"/>
        <v>110.18633540372669</v>
      </c>
      <c r="E182" s="113">
        <v>33094</v>
      </c>
      <c r="F182" s="113">
        <v>39568</v>
      </c>
      <c r="G182" s="111">
        <f t="shared" ref="G182" si="8">IFERROR(((E182/F182)-1)*100,IF(E182+F182&lt;&gt;0,100,0))</f>
        <v>-16.361706429437927</v>
      </c>
    </row>
    <row r="183" spans="1:7" x14ac:dyDescent="0.2">
      <c r="A183" s="101" t="s">
        <v>92</v>
      </c>
      <c r="B183" s="112">
        <v>330426</v>
      </c>
      <c r="C183" s="113">
        <v>15697</v>
      </c>
      <c r="D183" s="111">
        <f t="shared" si="6"/>
        <v>2005.0264381728994</v>
      </c>
      <c r="E183" s="113">
        <v>671741</v>
      </c>
      <c r="F183" s="113">
        <v>791440</v>
      </c>
      <c r="G183" s="111">
        <f t="shared" ref="G183" si="9">IFERROR(((E183/F183)-1)*100,IF(E183+F183&lt;&gt;0,100,0))</f>
        <v>-15.12420398261397</v>
      </c>
    </row>
    <row r="184" spans="1:7" x14ac:dyDescent="0.2">
      <c r="A184" s="101" t="s">
        <v>93</v>
      </c>
      <c r="B184" s="112">
        <v>24045</v>
      </c>
      <c r="C184" s="113">
        <v>36250</v>
      </c>
      <c r="D184" s="111">
        <f t="shared" si="6"/>
        <v>-33.668965517241375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2022-02-28T06:20:26Z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