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9B0C37AD-0096-44FE-A701-6AA8E79ADF06}" xr6:coauthVersionLast="47" xr6:coauthVersionMax="47" xr10:uidLastSave="{00000000-0000-0000-0000-000000000000}"/>
  <bookViews>
    <workbookView xWindow="441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<sst xmlns="http://schemas.openxmlformats.org/spreadsheetml/2006/main" count="270" uniqueCount="102">
  <si>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</si>
  <si>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</si>
  <si>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</si>
  <si>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</si>
  <si>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</si>
  <si>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</si>
  <si>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</si>
  <si>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</si>
  <si>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</si>
  <si>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</si>
  <si>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</si>
  <si>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</si>
  <si>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</si>
  <si>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</si>
  <si>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</si>
  <si>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</si>
  <si>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</si>
  <si>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</si>
  <si>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</si>
  <si>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</si>
  <si>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</si>
  <si>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</si>
  <si>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</si>
  <si>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</si>
  <si>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</si>
  <si>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</si>
  <si>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</si>
  <si>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</si>
  <si>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</si>
  <si>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</si>
  <si>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</si>
  <si>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</si>
  <si>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</si>
  <si>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</si>
  <si>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</si>
  <si>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</si>
  <si>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</si>
  <si>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</si>
  <si>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</si>
  <si>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</si>
  <si>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</si>
  <si>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</si>
  <si>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</si>
  <si>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</si>
  <si>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</si>
  <si>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</si>
  <si>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</si>
  <si>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</si>
  <si>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</si>
  <si>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</si>
  <si>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</si>
  <si>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</si>
  <si>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</si>
  <si>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</si>
  <si>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</si>
  <si>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</si>
  <si>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</si>
  <si>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</si>
  <si>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</si>
  <si>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</si>
  <si>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</si>
  <si>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</si>
  <si>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</si>
  <si>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</si>
  <si>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</si>
  <si>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</si>
  <si>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</si>
  <si>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</si>
  <si>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</si>
  <si>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</si>
  <si>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</si>
  <si>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</si>
  <si>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</si>
  <si>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</si>
  <si>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</si>
  <si>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</si>
  <si>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</si>
  <si>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</si>
  <si>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</si>
  <si>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</si>
  <si>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</si>
  <si>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</si>
  <si>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</si>
  <si>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</si>
  <si>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</si>
  <si>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</si>
  <si>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</si>
  <si>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</si>
  <si>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</si>
  <si>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</si>
  <si>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</si>
  <si>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</si>
  <si>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</si>
  <si>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</si>
  <si>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</si>
  <si>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</si>
  <si>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</si>
  <si>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</si>
  <si>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</si>
  <si>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11 March 2022</t>
  </si>
  <si>
    <t>11.03.2022</t>
  </si>
  <si>
    <t>12.03.2021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</si>
</sst>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2594170</v>
      </c>
      <c r="C11" s="67">
        <v>1818509</v>
      </c>
      <c r="D11" s="98">
        <f>IFERROR(((B11/C11)-1)*100,IF(B11+C11&lt;&gt;0,100,0))</f>
        <v>42.653679470379302</v>
      </c>
      <c r="E11" s="67">
        <v>16402046</v>
      </c>
      <c r="F11" s="67">
        <v>16988112</v>
      </c>
      <c r="G11" s="98">
        <f>IFERROR(((E11/F11)-1)*100,IF(E11+F11&lt;&gt;0,100,0))</f>
        <v>-3.4498595252962727</v>
      </c>
    </row>
    <row r="12" spans="1:7" s="16" customFormat="1" ht="12" x14ac:dyDescent="0.2">
      <c r="A12" s="64" t="s">
        <v>9</v>
      </c>
      <c r="B12" s="67">
        <v>2235757.2379999999</v>
      </c>
      <c r="C12" s="67">
        <v>3775930.4509999999</v>
      </c>
      <c r="D12" s="98">
        <f>IFERROR(((B12/C12)-1)*100,IF(B12+C12&lt;&gt;0,100,0))</f>
        <v>-40.789236798366026</v>
      </c>
      <c r="E12" s="67">
        <v>16529916.501</v>
      </c>
      <c r="F12" s="67">
        <v>29351808.261</v>
      </c>
      <c r="G12" s="98">
        <f>IFERROR(((E12/F12)-1)*100,IF(E12+F12&lt;&gt;0,100,0))</f>
        <v>-43.683481596725194</v>
      </c>
    </row>
    <row r="13" spans="1:7" s="16" customFormat="1" ht="12" x14ac:dyDescent="0.2">
      <c r="A13" s="64" t="s">
        <v>10</v>
      </c>
      <c r="B13" s="67">
        <v>181918505.481608</v>
      </c>
      <c r="C13" s="67">
        <v>130966471.30593801</v>
      </c>
      <c r="D13" s="98">
        <f>IFERROR(((B13/C13)-1)*100,IF(B13+C13&lt;&gt;0,100,0))</f>
        <v>38.90463999495406</v>
      </c>
      <c r="E13" s="67">
        <v>1181071081.59776</v>
      </c>
      <c r="F13" s="67">
        <v>1160036163.8875899</v>
      </c>
      <c r="G13" s="98">
        <f>IFERROR(((E13/F13)-1)*100,IF(E13+F13&lt;&gt;0,100,0))</f>
        <v>1.8132984440481836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551</v>
      </c>
      <c r="C16" s="67">
        <v>551</v>
      </c>
      <c r="D16" s="98">
        <f>IFERROR(((B16/C16)-1)*100,IF(B16+C16&lt;&gt;0,100,0))</f>
        <v>0</v>
      </c>
      <c r="E16" s="67">
        <v>3849</v>
      </c>
      <c r="F16" s="67">
        <v>3449</v>
      </c>
      <c r="G16" s="98">
        <f>IFERROR(((E16/F16)-1)*100,IF(E16+F16&lt;&gt;0,100,0))</f>
        <v>11.597564511452596</v>
      </c>
    </row>
    <row r="17" spans="1:7" s="16" customFormat="1" ht="12" x14ac:dyDescent="0.2">
      <c r="A17" s="64" t="s">
        <v>9</v>
      </c>
      <c r="B17" s="67">
        <v>180930.32699999999</v>
      </c>
      <c r="C17" s="67">
        <v>322409.09399999998</v>
      </c>
      <c r="D17" s="98">
        <f>IFERROR(((B17/C17)-1)*100,IF(B17+C17&lt;&gt;0,100,0))</f>
        <v>-43.881754464407265</v>
      </c>
      <c r="E17" s="67">
        <v>1674228.3829999999</v>
      </c>
      <c r="F17" s="67">
        <v>3174052.605</v>
      </c>
      <c r="G17" s="98">
        <f>IFERROR(((E17/F17)-1)*100,IF(E17+F17&lt;&gt;0,100,0))</f>
        <v>-47.252657994305679</v>
      </c>
    </row>
    <row r="18" spans="1:7" s="16" customFormat="1" ht="12" x14ac:dyDescent="0.2">
      <c r="A18" s="64" t="s">
        <v>10</v>
      </c>
      <c r="B18" s="67">
        <v>17316728.611948099</v>
      </c>
      <c r="C18" s="67">
        <v>12562458.3954481</v>
      </c>
      <c r="D18" s="98">
        <f>IFERROR(((B18/C18)-1)*100,IF(B18+C18&lt;&gt;0,100,0))</f>
        <v>37.845062382237771</v>
      </c>
      <c r="E18" s="67">
        <v>99939890.674493998</v>
      </c>
      <c r="F18" s="67">
        <v>81553557.739758894</v>
      </c>
      <c r="G18" s="98">
        <f>IFERROR(((E18/F18)-1)*100,IF(E18+F18&lt;&gt;0,100,0))</f>
        <v>22.545102193342359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26923493.006790001</v>
      </c>
      <c r="C24" s="66">
        <v>28797578.692340001</v>
      </c>
      <c r="D24" s="65">
        <f>B24-C24</f>
        <v>-1874085.6855500005</v>
      </c>
      <c r="E24" s="67">
        <v>195354782.48840001</v>
      </c>
      <c r="F24" s="67">
        <v>227100748.03488001</v>
      </c>
      <c r="G24" s="65">
        <f>E24-F24</f>
        <v>-31745965.54648</v>
      </c>
    </row>
    <row r="25" spans="1:7" s="16" customFormat="1" ht="12" x14ac:dyDescent="0.2">
      <c r="A25" s="68" t="s">
        <v>15</v>
      </c>
      <c r="B25" s="66">
        <v>25903860.044530001</v>
      </c>
      <c r="C25" s="66">
        <v>29801296.871509999</v>
      </c>
      <c r="D25" s="65">
        <f>B25-C25</f>
        <v>-3897436.8269799985</v>
      </c>
      <c r="E25" s="67">
        <v>172914726.18786001</v>
      </c>
      <c r="F25" s="67">
        <v>236494697.61868</v>
      </c>
      <c r="G25" s="65">
        <f>E25-F25</f>
        <v>-63579971.430819988</v>
      </c>
    </row>
    <row r="26" spans="1:7" s="28" customFormat="1" ht="12" x14ac:dyDescent="0.2">
      <c r="A26" s="69" t="s">
        <v>16</v>
      </c>
      <c r="B26" s="70">
        <f>B24-B25</f>
        <v>1019632.9622600004</v>
      </c>
      <c r="C26" s="70">
        <f>C24-C25</f>
        <v>-1003718.1791699976</v>
      </c>
      <c r="D26" s="70"/>
      <c r="E26" s="70">
        <f>E24-E25</f>
        <v>22440056.30054</v>
      </c>
      <c r="F26" s="70">
        <f>F24-F25</f>
        <v>-9393949.583799988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73685.893425570001</v>
      </c>
      <c r="C33" s="132">
        <v>68209.864667250004</v>
      </c>
      <c r="D33" s="98">
        <f t="shared" ref="D33:D42" si="0">IFERROR(((B33/C33)-1)*100,IF(B33+C33&lt;&gt;0,100,0))</f>
        <v>8.0282064552302792</v>
      </c>
      <c r="E33" s="64"/>
      <c r="F33" s="132">
        <v>74793.34</v>
      </c>
      <c r="G33" s="132">
        <v>72060.67</v>
      </c>
    </row>
    <row r="34" spans="1:7" s="16" customFormat="1" ht="12" x14ac:dyDescent="0.2">
      <c r="A34" s="64" t="s">
        <v>23</v>
      </c>
      <c r="B34" s="132">
        <v>78944.022083429998</v>
      </c>
      <c r="C34" s="132">
        <v>71464.862990459995</v>
      </c>
      <c r="D34" s="98">
        <f t="shared" si="0"/>
        <v>10.465505396642838</v>
      </c>
      <c r="E34" s="64"/>
      <c r="F34" s="132">
        <v>79749.899999999994</v>
      </c>
      <c r="G34" s="132">
        <v>75524.39</v>
      </c>
    </row>
    <row r="35" spans="1:7" s="16" customFormat="1" ht="12" x14ac:dyDescent="0.2">
      <c r="A35" s="64" t="s">
        <v>24</v>
      </c>
      <c r="B35" s="132">
        <v>65471.149786670001</v>
      </c>
      <c r="C35" s="132">
        <v>52554.681824430001</v>
      </c>
      <c r="D35" s="98">
        <f t="shared" si="0"/>
        <v>24.577197528072169</v>
      </c>
      <c r="E35" s="64"/>
      <c r="F35" s="132">
        <v>65931.789999999994</v>
      </c>
      <c r="G35" s="132">
        <v>62789.760000000002</v>
      </c>
    </row>
    <row r="36" spans="1:7" s="16" customFormat="1" ht="12" x14ac:dyDescent="0.2">
      <c r="A36" s="64" t="s">
        <v>25</v>
      </c>
      <c r="B36" s="132">
        <v>67331.096567850007</v>
      </c>
      <c r="C36" s="132">
        <v>62587.782391369998</v>
      </c>
      <c r="D36" s="98">
        <f t="shared" si="0"/>
        <v>7.5786583183590217</v>
      </c>
      <c r="E36" s="64"/>
      <c r="F36" s="132">
        <v>68656.12</v>
      </c>
      <c r="G36" s="132">
        <v>65945.61</v>
      </c>
    </row>
    <row r="37" spans="1:7" s="16" customFormat="1" ht="12" x14ac:dyDescent="0.2">
      <c r="A37" s="64" t="s">
        <v>79</v>
      </c>
      <c r="B37" s="132">
        <v>82784.649559180005</v>
      </c>
      <c r="C37" s="132">
        <v>69994.482379570007</v>
      </c>
      <c r="D37" s="98">
        <f t="shared" si="0"/>
        <v>18.273107743337192</v>
      </c>
      <c r="E37" s="64"/>
      <c r="F37" s="132">
        <v>92502.15</v>
      </c>
      <c r="G37" s="132">
        <v>81528.95</v>
      </c>
    </row>
    <row r="38" spans="1:7" s="16" customFormat="1" ht="12" x14ac:dyDescent="0.2">
      <c r="A38" s="64" t="s">
        <v>26</v>
      </c>
      <c r="B38" s="132">
        <v>80271.407119259995</v>
      </c>
      <c r="C38" s="132">
        <v>87476.543657200004</v>
      </c>
      <c r="D38" s="98">
        <f t="shared" si="0"/>
        <v>-8.2366497768536</v>
      </c>
      <c r="E38" s="64"/>
      <c r="F38" s="132">
        <v>81868.990000000005</v>
      </c>
      <c r="G38" s="132">
        <v>74928.289999999994</v>
      </c>
    </row>
    <row r="39" spans="1:7" s="16" customFormat="1" ht="12" x14ac:dyDescent="0.2">
      <c r="A39" s="64" t="s">
        <v>27</v>
      </c>
      <c r="B39" s="132">
        <v>16034.44702392</v>
      </c>
      <c r="C39" s="132">
        <v>12992.77240992</v>
      </c>
      <c r="D39" s="98">
        <f t="shared" si="0"/>
        <v>23.41051253755262</v>
      </c>
      <c r="E39" s="64"/>
      <c r="F39" s="132">
        <v>16133.66</v>
      </c>
      <c r="G39" s="132">
        <v>14591.3</v>
      </c>
    </row>
    <row r="40" spans="1:7" s="16" customFormat="1" ht="12" x14ac:dyDescent="0.2">
      <c r="A40" s="64" t="s">
        <v>28</v>
      </c>
      <c r="B40" s="132">
        <v>84034.611874320006</v>
      </c>
      <c r="C40" s="132">
        <v>84181.688181570004</v>
      </c>
      <c r="D40" s="98">
        <f t="shared" si="0"/>
        <v>-0.17471294580452268</v>
      </c>
      <c r="E40" s="64"/>
      <c r="F40" s="132">
        <v>85289.52</v>
      </c>
      <c r="G40" s="132">
        <v>77705.91</v>
      </c>
    </row>
    <row r="41" spans="1:7" s="16" customFormat="1" ht="12" x14ac:dyDescent="0.2">
      <c r="A41" s="64" t="s">
        <v>29</v>
      </c>
      <c r="B41" s="72"/>
      <c r="C41" s="132">
        <v>3732.0343418699999</v>
      </c>
      <c r="D41" s="98">
        <f t="shared" si="0"/>
        <v>-100</v>
      </c>
      <c r="E41" s="64"/>
      <c r="F41" s="72"/>
      <c r="G41" s="72"/>
    </row>
    <row r="42" spans="1:7" s="16" customFormat="1" ht="12" x14ac:dyDescent="0.2">
      <c r="A42" s="64" t="s">
        <v>78</v>
      </c>
      <c r="B42" s="132">
        <v>1376.0874452400001</v>
      </c>
      <c r="C42" s="132">
        <v>1093.2283989299999</v>
      </c>
      <c r="D42" s="98">
        <f t="shared" si="0"/>
        <v>25.873737508726368</v>
      </c>
      <c r="E42" s="64"/>
      <c r="F42" s="132">
        <v>1415.19</v>
      </c>
      <c r="G42" s="132">
        <v>1356.89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21130.5008554612</v>
      </c>
      <c r="D48" s="72"/>
      <c r="E48" s="133">
        <v>19474.619393369601</v>
      </c>
      <c r="F48" s="72"/>
      <c r="G48" s="98">
        <f>IFERROR(((C48/E48)-1)*100,IF(C48+E48&lt;&gt;0,100,0))</f>
        <v>8.5027667480647384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3551</v>
      </c>
      <c r="D54" s="75"/>
      <c r="E54" s="134">
        <v>1915033</v>
      </c>
      <c r="F54" s="134">
        <v>220067298.65000001</v>
      </c>
      <c r="G54" s="134">
        <v>10251556.800000001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10182</v>
      </c>
      <c r="C68" s="66">
        <v>7229</v>
      </c>
      <c r="D68" s="98">
        <f>IFERROR(((B68/C68)-1)*100,IF(B68+C68&lt;&gt;0,100,0))</f>
        <v>40.849356757504495</v>
      </c>
      <c r="E68" s="66">
        <v>64513</v>
      </c>
      <c r="F68" s="66">
        <v>74770</v>
      </c>
      <c r="G68" s="98">
        <f>IFERROR(((E68/F68)-1)*100,IF(E68+F68&lt;&gt;0,100,0))</f>
        <v>-13.718068744148725</v>
      </c>
    </row>
    <row r="69" spans="1:7" s="16" customFormat="1" ht="12" x14ac:dyDescent="0.2">
      <c r="A69" s="79" t="s">
        <v>54</v>
      </c>
      <c r="B69" s="67">
        <v>308107324.74800003</v>
      </c>
      <c r="C69" s="66">
        <v>240778798.68000001</v>
      </c>
      <c r="D69" s="98">
        <f>IFERROR(((B69/C69)-1)*100,IF(B69+C69&lt;&gt;0,100,0))</f>
        <v>27.962813352798975</v>
      </c>
      <c r="E69" s="66">
        <v>2030770973.7360001</v>
      </c>
      <c r="F69" s="66">
        <v>2407466607.171</v>
      </c>
      <c r="G69" s="98">
        <f>IFERROR(((E69/F69)-1)*100,IF(E69+F69&lt;&gt;0,100,0))</f>
        <v>-15.646972311597407</v>
      </c>
    </row>
    <row r="70" spans="1:7" s="62" customFormat="1" ht="12" x14ac:dyDescent="0.2">
      <c r="A70" s="79" t="s">
        <v>55</v>
      </c>
      <c r="B70" s="67">
        <v>296259430.30053997</v>
      </c>
      <c r="C70" s="66">
        <v>231406641.48556</v>
      </c>
      <c r="D70" s="98">
        <f>IFERROR(((B70/C70)-1)*100,IF(B70+C70&lt;&gt;0,100,0))</f>
        <v>28.025465647245419</v>
      </c>
      <c r="E70" s="66">
        <v>1991697483.9404199</v>
      </c>
      <c r="F70" s="66">
        <v>2374493726.5489101</v>
      </c>
      <c r="G70" s="98">
        <f>IFERROR(((E70/F70)-1)*100,IF(E70+F70&lt;&gt;0,100,0))</f>
        <v>-16.121173045373606</v>
      </c>
    </row>
    <row r="71" spans="1:7" s="16" customFormat="1" ht="12" x14ac:dyDescent="0.2">
      <c r="A71" s="79" t="s">
        <v>94</v>
      </c>
      <c r="B71" s="98">
        <f>IFERROR(B69/B68/1000,)</f>
        <v>30.260000466313105</v>
      </c>
      <c r="C71" s="98">
        <f>IFERROR(C69/C68/1000,)</f>
        <v>33.307345231705632</v>
      </c>
      <c r="D71" s="98">
        <f>IFERROR(((B71/C71)-1)*100,IF(B71+C71&lt;&gt;0,100,0))</f>
        <v>-9.1491673809287128</v>
      </c>
      <c r="E71" s="98">
        <f>IFERROR(E69/E68/1000,)</f>
        <v>31.478476799032752</v>
      </c>
      <c r="F71" s="98">
        <f>IFERROR(F69/F68/1000,)</f>
        <v>32.198296203972184</v>
      </c>
      <c r="G71" s="98">
        <f>IFERROR(((E71/F71)-1)*100,IF(E71+F71&lt;&gt;0,100,0))</f>
        <v>-2.2355822816818249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2786</v>
      </c>
      <c r="C74" s="66">
        <v>2892</v>
      </c>
      <c r="D74" s="98">
        <f>IFERROR(((B74/C74)-1)*100,IF(B74+C74&lt;&gt;0,100,0))</f>
        <v>-3.6652835408022111</v>
      </c>
      <c r="E74" s="66">
        <v>26913</v>
      </c>
      <c r="F74" s="66">
        <v>27868</v>
      </c>
      <c r="G74" s="98">
        <f>IFERROR(((E74/F74)-1)*100,IF(E74+F74&lt;&gt;0,100,0))</f>
        <v>-3.4268695277737904</v>
      </c>
    </row>
    <row r="75" spans="1:7" s="16" customFormat="1" ht="12" x14ac:dyDescent="0.2">
      <c r="A75" s="79" t="s">
        <v>54</v>
      </c>
      <c r="B75" s="67">
        <v>557605380.25600004</v>
      </c>
      <c r="C75" s="66">
        <v>401916979.88800001</v>
      </c>
      <c r="D75" s="98">
        <f>IFERROR(((B75/C75)-1)*100,IF(B75+C75&lt;&gt;0,100,0))</f>
        <v>38.736457566780302</v>
      </c>
      <c r="E75" s="66">
        <v>5438025215.0419998</v>
      </c>
      <c r="F75" s="66">
        <v>4235890838.7309999</v>
      </c>
      <c r="G75" s="98">
        <f>IFERROR(((E75/F75)-1)*100,IF(E75+F75&lt;&gt;0,100,0))</f>
        <v>28.379729839098932</v>
      </c>
    </row>
    <row r="76" spans="1:7" s="16" customFormat="1" ht="12" x14ac:dyDescent="0.2">
      <c r="A76" s="79" t="s">
        <v>55</v>
      </c>
      <c r="B76" s="67">
        <v>506275955.75029999</v>
      </c>
      <c r="C76" s="66">
        <v>383860490.27727997</v>
      </c>
      <c r="D76" s="98">
        <f>IFERROR(((B76/C76)-1)*100,IF(B76+C76&lt;&gt;0,100,0))</f>
        <v>31.890613536338087</v>
      </c>
      <c r="E76" s="66">
        <v>5228609010.8239098</v>
      </c>
      <c r="F76" s="66">
        <v>4135134254.2346601</v>
      </c>
      <c r="G76" s="98">
        <f>IFERROR(((E76/F76)-1)*100,IF(E76+F76&lt;&gt;0,100,0))</f>
        <v>26.443512818706118</v>
      </c>
    </row>
    <row r="77" spans="1:7" s="16" customFormat="1" ht="12" x14ac:dyDescent="0.2">
      <c r="A77" s="79" t="s">
        <v>94</v>
      </c>
      <c r="B77" s="98">
        <f>IFERROR(B75/B74/1000,)</f>
        <v>200.14550619382629</v>
      </c>
      <c r="C77" s="98">
        <f>IFERROR(C75/C74/1000,)</f>
        <v>138.9754425615491</v>
      </c>
      <c r="D77" s="98">
        <f>IFERROR(((B77/C77)-1)*100,IF(B77+C77&lt;&gt;0,100,0))</f>
        <v>44.015016253815006</v>
      </c>
      <c r="E77" s="98">
        <f>IFERROR(E75/E74/1000,)</f>
        <v>202.05942165652286</v>
      </c>
      <c r="F77" s="98">
        <f>IFERROR(F75/F74/1000,)</f>
        <v>151.99837945783693</v>
      </c>
      <c r="G77" s="98">
        <f>IFERROR(((E77/F77)-1)*100,IF(E77+F77&lt;&gt;0,100,0))</f>
        <v>32.935247321220572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236</v>
      </c>
      <c r="C80" s="66">
        <v>152</v>
      </c>
      <c r="D80" s="98">
        <f>IFERROR(((B80/C80)-1)*100,IF(B80+C80&lt;&gt;0,100,0))</f>
        <v>55.263157894736835</v>
      </c>
      <c r="E80" s="66">
        <v>1927</v>
      </c>
      <c r="F80" s="66">
        <v>2217</v>
      </c>
      <c r="G80" s="98">
        <f>IFERROR(((E80/F80)-1)*100,IF(E80+F80&lt;&gt;0,100,0))</f>
        <v>-13.080739738385205</v>
      </c>
    </row>
    <row r="81" spans="1:7" s="16" customFormat="1" ht="12" x14ac:dyDescent="0.2">
      <c r="A81" s="79" t="s">
        <v>54</v>
      </c>
      <c r="B81" s="67">
        <v>32892762.410999998</v>
      </c>
      <c r="C81" s="66">
        <v>12384657.293</v>
      </c>
      <c r="D81" s="98">
        <f>IFERROR(((B81/C81)-1)*100,IF(B81+C81&lt;&gt;0,100,0))</f>
        <v>165.59283501200716</v>
      </c>
      <c r="E81" s="66">
        <v>223600316.942</v>
      </c>
      <c r="F81" s="66">
        <v>168618399.02599999</v>
      </c>
      <c r="G81" s="98">
        <f>IFERROR(((E81/F81)-1)*100,IF(E81+F81&lt;&gt;0,100,0))</f>
        <v>32.607306339993244</v>
      </c>
    </row>
    <row r="82" spans="1:7" s="16" customFormat="1" ht="12" x14ac:dyDescent="0.2">
      <c r="A82" s="79" t="s">
        <v>55</v>
      </c>
      <c r="B82" s="67">
        <v>15737387.7406893</v>
      </c>
      <c r="C82" s="66">
        <v>2339464.5736005902</v>
      </c>
      <c r="D82" s="98">
        <f>IFERROR(((B82/C82)-1)*100,IF(B82+C82&lt;&gt;0,100,0))</f>
        <v>572.69185942270633</v>
      </c>
      <c r="E82" s="66">
        <v>135793622.28209901</v>
      </c>
      <c r="F82" s="66">
        <v>60625297.710967802</v>
      </c>
      <c r="G82" s="98">
        <f>IFERROR(((E82/F82)-1)*100,IF(E82+F82&lt;&gt;0,100,0))</f>
        <v>123.98838011402029</v>
      </c>
    </row>
    <row r="83" spans="1:7" s="32" customFormat="1" x14ac:dyDescent="0.2">
      <c r="A83" s="79" t="s">
        <v>94</v>
      </c>
      <c r="B83" s="98">
        <f>IFERROR(B81/B80/1000,)</f>
        <v>139.37611191101695</v>
      </c>
      <c r="C83" s="98">
        <f>IFERROR(C81/C80/1000,)</f>
        <v>81.478008506578945</v>
      </c>
      <c r="D83" s="98">
        <f>IFERROR(((B83/C83)-1)*100,IF(B83+C83&lt;&gt;0,100,0))</f>
        <v>71.059792041631738</v>
      </c>
      <c r="E83" s="98">
        <f>IFERROR(E81/E80/1000,)</f>
        <v>116.035452486767</v>
      </c>
      <c r="F83" s="98">
        <f>IFERROR(F81/F80/1000,)</f>
        <v>76.057013543527276</v>
      </c>
      <c r="G83" s="98">
        <f>IFERROR(((E83/F83)-1)*100,IF(E83+F83&lt;&gt;0,100,0))</f>
        <v>52.563776936048299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13204</v>
      </c>
      <c r="C86" s="64">
        <f>C68+C74+C80</f>
        <v>10273</v>
      </c>
      <c r="D86" s="98">
        <f>IFERROR(((B86/C86)-1)*100,IF(B86+C86&lt;&gt;0,100,0))</f>
        <v>28.531100944222707</v>
      </c>
      <c r="E86" s="64">
        <f>E68+E74+E80</f>
        <v>93353</v>
      </c>
      <c r="F86" s="64">
        <f>F68+F74+F80</f>
        <v>104855</v>
      </c>
      <c r="G86" s="98">
        <f>IFERROR(((E86/F86)-1)*100,IF(E86+F86&lt;&gt;0,100,0))</f>
        <v>-10.969433980258447</v>
      </c>
    </row>
    <row r="87" spans="1:7" s="62" customFormat="1" ht="12" x14ac:dyDescent="0.2">
      <c r="A87" s="79" t="s">
        <v>54</v>
      </c>
      <c r="B87" s="64">
        <f t="shared" ref="B87:C87" si="1">B69+B75+B81</f>
        <v>898605467.41500008</v>
      </c>
      <c r="C87" s="64">
        <f t="shared" si="1"/>
        <v>655080435.86100006</v>
      </c>
      <c r="D87" s="98">
        <f>IFERROR(((B87/C87)-1)*100,IF(B87+C87&lt;&gt;0,100,0))</f>
        <v>37.174828955763985</v>
      </c>
      <c r="E87" s="64">
        <f t="shared" ref="E87:F87" si="2">E69+E75+E81</f>
        <v>7692396505.7200003</v>
      </c>
      <c r="F87" s="64">
        <f t="shared" si="2"/>
        <v>6811975844.9280005</v>
      </c>
      <c r="G87" s="98">
        <f>IFERROR(((E87/F87)-1)*100,IF(E87+F87&lt;&gt;0,100,0))</f>
        <v>12.924600451241108</v>
      </c>
    </row>
    <row r="88" spans="1:7" s="62" customFormat="1" ht="12" x14ac:dyDescent="0.2">
      <c r="A88" s="79" t="s">
        <v>55</v>
      </c>
      <c r="B88" s="64">
        <f t="shared" ref="B88:C88" si="3">B70+B76+B82</f>
        <v>818272773.79152918</v>
      </c>
      <c r="C88" s="64">
        <f t="shared" si="3"/>
        <v>617606596.33644056</v>
      </c>
      <c r="D88" s="98">
        <f>IFERROR(((B88/C88)-1)*100,IF(B88+C88&lt;&gt;0,100,0))</f>
        <v>32.490938187094102</v>
      </c>
      <c r="E88" s="64">
        <f t="shared" ref="E88:F88" si="4">E70+E76+E82</f>
        <v>7356100117.0464287</v>
      </c>
      <c r="F88" s="64">
        <f t="shared" si="4"/>
        <v>6570253278.4945383</v>
      </c>
      <c r="G88" s="98">
        <f>IFERROR(((E88/F88)-1)*100,IF(E88+F88&lt;&gt;0,100,0))</f>
        <v>11.960678001928615</v>
      </c>
    </row>
    <row r="89" spans="1:7" s="63" customFormat="1" x14ac:dyDescent="0.2">
      <c r="A89" s="79" t="s">
        <v>95</v>
      </c>
      <c r="B89" s="98">
        <f>IFERROR((B75/B87)*100,IF(B75+B87&lt;&gt;0,100,0))</f>
        <v>62.052302203329788</v>
      </c>
      <c r="C89" s="98">
        <f>IFERROR((C75/C87)*100,IF(C75+C87&lt;&gt;0,100,0))</f>
        <v>61.353836549819022</v>
      </c>
      <c r="D89" s="98">
        <f>IFERROR(((B89/C89)-1)*100,IF(B89+C89&lt;&gt;0,100,0))</f>
        <v>1.1384221310164033</v>
      </c>
      <c r="E89" s="98">
        <f>IFERROR((E75/E87)*100,IF(E75+E87&lt;&gt;0,100,0))</f>
        <v>70.693511586387032</v>
      </c>
      <c r="F89" s="98">
        <f>IFERROR((F75/F87)*100,IF(F75+F87&lt;&gt;0,100,0))</f>
        <v>62.182998518483025</v>
      </c>
      <c r="G89" s="98">
        <f>IFERROR(((E89/F89)-1)*100,IF(E89+F89&lt;&gt;0,100,0))</f>
        <v>13.686237831349324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90509123.589000002</v>
      </c>
      <c r="C97" s="135">
        <v>44743676.222000003</v>
      </c>
      <c r="D97" s="65">
        <f>B97-C97</f>
        <v>45765447.366999999</v>
      </c>
      <c r="E97" s="135">
        <v>660390595.96200001</v>
      </c>
      <c r="F97" s="135">
        <v>721562722.91100001</v>
      </c>
      <c r="G97" s="80">
        <f>E97-F97</f>
        <v>-61172126.949000001</v>
      </c>
    </row>
    <row r="98" spans="1:7" s="62" customFormat="1" ht="13.5" x14ac:dyDescent="0.2">
      <c r="A98" s="114" t="s">
        <v>88</v>
      </c>
      <c r="B98" s="66">
        <v>95654874.643999994</v>
      </c>
      <c r="C98" s="135">
        <v>55254801.428000003</v>
      </c>
      <c r="D98" s="65">
        <f>B98-C98</f>
        <v>40400073.215999991</v>
      </c>
      <c r="E98" s="135">
        <v>645340874.92200005</v>
      </c>
      <c r="F98" s="135">
        <v>702170526.57099998</v>
      </c>
      <c r="G98" s="80">
        <f>E98-F98</f>
        <v>-56829651.648999929</v>
      </c>
    </row>
    <row r="99" spans="1:7" s="62" customFormat="1" ht="12" x14ac:dyDescent="0.2">
      <c r="A99" s="115" t="s">
        <v>16</v>
      </c>
      <c r="B99" s="65">
        <f>B97-B98</f>
        <v>-5145751.0549999923</v>
      </c>
      <c r="C99" s="65">
        <f>C97-C98</f>
        <v>-10511125.206</v>
      </c>
      <c r="D99" s="82"/>
      <c r="E99" s="65">
        <f>E97-E98</f>
        <v>15049721.039999962</v>
      </c>
      <c r="F99" s="82">
        <f>F97-F98</f>
        <v>19392196.340000033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37922755.020000003</v>
      </c>
      <c r="C102" s="135">
        <v>28183064.925000001</v>
      </c>
      <c r="D102" s="65">
        <f>B102-C102</f>
        <v>9739690.0950000025</v>
      </c>
      <c r="E102" s="135">
        <v>249140160.28799999</v>
      </c>
      <c r="F102" s="135">
        <v>283694857.04400003</v>
      </c>
      <c r="G102" s="80">
        <f>E102-F102</f>
        <v>-34554696.756000042</v>
      </c>
    </row>
    <row r="103" spans="1:7" s="16" customFormat="1" ht="13.5" x14ac:dyDescent="0.2">
      <c r="A103" s="79" t="s">
        <v>88</v>
      </c>
      <c r="B103" s="66">
        <v>53472508.906999998</v>
      </c>
      <c r="C103" s="135">
        <v>30718633.693</v>
      </c>
      <c r="D103" s="65">
        <f>B103-C103</f>
        <v>22753875.213999998</v>
      </c>
      <c r="E103" s="135">
        <v>297452215.98699999</v>
      </c>
      <c r="F103" s="135">
        <v>315062721.10799998</v>
      </c>
      <c r="G103" s="80">
        <f>E103-F103</f>
        <v>-17610505.120999992</v>
      </c>
    </row>
    <row r="104" spans="1:7" s="28" customFormat="1" ht="12" x14ac:dyDescent="0.2">
      <c r="A104" s="81" t="s">
        <v>16</v>
      </c>
      <c r="B104" s="65">
        <f>B102-B103</f>
        <v>-15549753.886999995</v>
      </c>
      <c r="C104" s="65">
        <f>C102-C103</f>
        <v>-2535568.7679999992</v>
      </c>
      <c r="D104" s="82"/>
      <c r="E104" s="65">
        <f>E102-E103</f>
        <v>-48312055.699000001</v>
      </c>
      <c r="F104" s="82">
        <f>F102-F103</f>
        <v>-31367864.063999951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825.46950400368905</v>
      </c>
      <c r="C111" s="137">
        <v>749.92713418577</v>
      </c>
      <c r="D111" s="98">
        <f>IFERROR(((B111/C111)-1)*100,IF(B111+C111&lt;&gt;0,100,0))</f>
        <v>10.073294640810527</v>
      </c>
      <c r="E111" s="84"/>
      <c r="F111" s="136">
        <v>825.46950400368905</v>
      </c>
      <c r="G111" s="136">
        <v>795.72812569913299</v>
      </c>
    </row>
    <row r="112" spans="1:7" s="16" customFormat="1" ht="12" x14ac:dyDescent="0.2">
      <c r="A112" s="79" t="s">
        <v>50</v>
      </c>
      <c r="B112" s="136">
        <v>814.10959599831904</v>
      </c>
      <c r="C112" s="137">
        <v>741.207141221337</v>
      </c>
      <c r="D112" s="98">
        <f>IFERROR(((B112/C112)-1)*100,IF(B112+C112&lt;&gt;0,100,0))</f>
        <v>9.8356384771004493</v>
      </c>
      <c r="E112" s="84"/>
      <c r="F112" s="136">
        <v>814.10959599831904</v>
      </c>
      <c r="G112" s="136">
        <v>784.61708033275397</v>
      </c>
    </row>
    <row r="113" spans="1:7" s="16" customFormat="1" ht="12" x14ac:dyDescent="0.2">
      <c r="A113" s="79" t="s">
        <v>51</v>
      </c>
      <c r="B113" s="136">
        <v>879.76037069431504</v>
      </c>
      <c r="C113" s="137">
        <v>784.59746217979</v>
      </c>
      <c r="D113" s="98">
        <f>IFERROR(((B113/C113)-1)*100,IF(B113+C113&lt;&gt;0,100,0))</f>
        <v>12.128883038971461</v>
      </c>
      <c r="E113" s="84"/>
      <c r="F113" s="136">
        <v>879.76037069431504</v>
      </c>
      <c r="G113" s="136">
        <v>850.04696976547598</v>
      </c>
    </row>
    <row r="114" spans="1:7" s="28" customFormat="1" ht="12" x14ac:dyDescent="0.2">
      <c r="A114" s="81" t="s">
        <v>52</v>
      </c>
      <c r="B114" s="85"/>
      <c r="C114" s="84"/>
      <c r="D114" s="86"/>
      <c r="E114" s="84"/>
      <c r="F114" s="71"/>
      <c r="G114" s="71"/>
    </row>
    <row r="115" spans="1:7" s="16" customFormat="1" ht="12" x14ac:dyDescent="0.2">
      <c r="A115" s="79" t="s">
        <v>56</v>
      </c>
      <c r="B115" s="136">
        <v>618.96442111049896</v>
      </c>
      <c r="C115" s="137">
        <v>586.22965436780896</v>
      </c>
      <c r="D115" s="98">
        <f>IFERROR(((B115/C115)-1)*100,IF(B115+C115&lt;&gt;0,100,0))</f>
        <v>5.5839493104440807</v>
      </c>
      <c r="E115" s="84"/>
      <c r="F115" s="136">
        <v>619.17872089943899</v>
      </c>
      <c r="G115" s="136">
        <v>617.22797199123295</v>
      </c>
    </row>
    <row r="116" spans="1:7" s="16" customFormat="1" ht="12" x14ac:dyDescent="0.2">
      <c r="A116" s="79" t="s">
        <v>57</v>
      </c>
      <c r="B116" s="136">
        <v>805.26024189590805</v>
      </c>
      <c r="C116" s="137">
        <v>769.38533574672897</v>
      </c>
      <c r="D116" s="98">
        <f>IFERROR(((B116/C116)-1)*100,IF(B116+C116&lt;&gt;0,100,0))</f>
        <v>4.6628008726421255</v>
      </c>
      <c r="E116" s="84"/>
      <c r="F116" s="136">
        <v>805.26024189590805</v>
      </c>
      <c r="G116" s="136">
        <v>791.231518286766</v>
      </c>
    </row>
    <row r="117" spans="1:7" s="16" customFormat="1" ht="12" x14ac:dyDescent="0.2">
      <c r="A117" s="79" t="s">
        <v>59</v>
      </c>
      <c r="B117" s="136">
        <v>925.55520924900304</v>
      </c>
      <c r="C117" s="137">
        <v>853.88115227259595</v>
      </c>
      <c r="D117" s="98">
        <f>IFERROR(((B117/C117)-1)*100,IF(B117+C117&lt;&gt;0,100,0))</f>
        <v>8.3939148657453444</v>
      </c>
      <c r="E117" s="84"/>
      <c r="F117" s="136">
        <v>925.55520924900304</v>
      </c>
      <c r="G117" s="136">
        <v>896.20806723090095</v>
      </c>
    </row>
    <row r="118" spans="1:7" s="16" customFormat="1" ht="12" x14ac:dyDescent="0.2">
      <c r="A118" s="79" t="s">
        <v>58</v>
      </c>
      <c r="B118" s="136">
        <v>894.424298980868</v>
      </c>
      <c r="C118" s="137">
        <v>782.37522054527699</v>
      </c>
      <c r="D118" s="98">
        <f>IFERROR(((B118/C118)-1)*100,IF(B118+C118&lt;&gt;0,100,0))</f>
        <v>14.321654813849838</v>
      </c>
      <c r="E118" s="84"/>
      <c r="F118" s="136">
        <v>894.424298980868</v>
      </c>
      <c r="G118" s="136">
        <v>852.93852303703295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10</v>
      </c>
      <c r="G126" s="98">
        <f>IFERROR(((E126/F126)-1)*100,IF(E126+F126&lt;&gt;0,100,0))</f>
        <v>-100</v>
      </c>
    </row>
    <row r="127" spans="1:7" s="16" customFormat="1" ht="12" x14ac:dyDescent="0.2">
      <c r="A127" s="79" t="s">
        <v>72</v>
      </c>
      <c r="B127" s="67">
        <v>287</v>
      </c>
      <c r="C127" s="66">
        <v>146</v>
      </c>
      <c r="D127" s="98">
        <f>IFERROR(((B127/C127)-1)*100,IF(B127+C127&lt;&gt;0,100,0))</f>
        <v>96.575342465753437</v>
      </c>
      <c r="E127" s="66">
        <v>2821</v>
      </c>
      <c r="F127" s="66">
        <v>2789</v>
      </c>
      <c r="G127" s="98">
        <f>IFERROR(((E127/F127)-1)*100,IF(E127+F127&lt;&gt;0,100,0))</f>
        <v>1.1473646468268095</v>
      </c>
    </row>
    <row r="128" spans="1:7" s="16" customFormat="1" ht="12" x14ac:dyDescent="0.2">
      <c r="A128" s="79" t="s">
        <v>74</v>
      </c>
      <c r="B128" s="67">
        <v>0</v>
      </c>
      <c r="C128" s="66">
        <v>4</v>
      </c>
      <c r="D128" s="98">
        <f>IFERROR(((B128/C128)-1)*100,IF(B128+C128&lt;&gt;0,100,0))</f>
        <v>-100</v>
      </c>
      <c r="E128" s="66">
        <v>72</v>
      </c>
      <c r="F128" s="66">
        <v>128</v>
      </c>
      <c r="G128" s="98">
        <f>IFERROR(((E128/F128)-1)*100,IF(E128+F128&lt;&gt;0,100,0))</f>
        <v>-43.75</v>
      </c>
    </row>
    <row r="129" spans="1:7" s="28" customFormat="1" ht="12" x14ac:dyDescent="0.2">
      <c r="A129" s="81" t="s">
        <v>34</v>
      </c>
      <c r="B129" s="82">
        <f>SUM(B126:B128)</f>
        <v>287</v>
      </c>
      <c r="C129" s="82">
        <f>SUM(C126:C128)</f>
        <v>150</v>
      </c>
      <c r="D129" s="98">
        <f>IFERROR(((B129/C129)-1)*100,IF(B129+C129&lt;&gt;0,100,0))</f>
        <v>91.333333333333329</v>
      </c>
      <c r="E129" s="82">
        <f>SUM(E126:E128)</f>
        <v>2893</v>
      </c>
      <c r="F129" s="82">
        <f>SUM(F126:F128)</f>
        <v>2927</v>
      </c>
      <c r="G129" s="98">
        <f>IFERROR(((E129/F129)-1)*100,IF(E129+F129&lt;&gt;0,100,0))</f>
        <v>-1.1615989067304433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59</v>
      </c>
      <c r="C132" s="66">
        <v>25</v>
      </c>
      <c r="D132" s="98">
        <f>IFERROR(((B132/C132)-1)*100,IF(B132+C132&lt;&gt;0,100,0))</f>
        <v>136</v>
      </c>
      <c r="E132" s="66">
        <v>228</v>
      </c>
      <c r="F132" s="66">
        <v>249</v>
      </c>
      <c r="G132" s="98">
        <f>IFERROR(((E132/F132)-1)*100,IF(E132+F132&lt;&gt;0,100,0))</f>
        <v>-8.4337349397590415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59</v>
      </c>
      <c r="C134" s="82">
        <f>SUM(C132:C133)</f>
        <v>25</v>
      </c>
      <c r="D134" s="98">
        <f>IFERROR(((B134/C134)-1)*100,IF(B134+C134&lt;&gt;0,100,0))</f>
        <v>136</v>
      </c>
      <c r="E134" s="82">
        <f>SUM(E132:E133)</f>
        <v>228</v>
      </c>
      <c r="F134" s="82">
        <f>SUM(F132:F133)</f>
        <v>249</v>
      </c>
      <c r="G134" s="98">
        <f>IFERROR(((E134/F134)-1)*100,IF(E134+F134&lt;&gt;0,100,0))</f>
        <v>-8.4337349397590415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80471</v>
      </c>
      <c r="G137" s="98">
        <f>IFERROR(((E137/F137)-1)*100,IF(E137+F137&lt;&gt;0,100,0))</f>
        <v>-100</v>
      </c>
    </row>
    <row r="138" spans="1:7" s="16" customFormat="1" ht="12" x14ac:dyDescent="0.2">
      <c r="A138" s="79" t="s">
        <v>72</v>
      </c>
      <c r="B138" s="67">
        <v>58677</v>
      </c>
      <c r="C138" s="66">
        <v>41970</v>
      </c>
      <c r="D138" s="98">
        <f>IFERROR(((B138/C138)-1)*100,IF(B138+C138&lt;&gt;0,100,0))</f>
        <v>39.807005003573991</v>
      </c>
      <c r="E138" s="66">
        <v>2884730</v>
      </c>
      <c r="F138" s="66">
        <v>2768075</v>
      </c>
      <c r="G138" s="98">
        <f>IFERROR(((E138/F138)-1)*100,IF(E138+F138&lt;&gt;0,100,0))</f>
        <v>4.2143005518275434</v>
      </c>
    </row>
    <row r="139" spans="1:7" s="16" customFormat="1" ht="12" x14ac:dyDescent="0.2">
      <c r="A139" s="79" t="s">
        <v>74</v>
      </c>
      <c r="B139" s="67">
        <v>0</v>
      </c>
      <c r="C139" s="66">
        <v>22</v>
      </c>
      <c r="D139" s="98">
        <f>IFERROR(((B139/C139)-1)*100,IF(B139+C139&lt;&gt;0,100,0))</f>
        <v>-100</v>
      </c>
      <c r="E139" s="66">
        <v>3745</v>
      </c>
      <c r="F139" s="66">
        <v>5555</v>
      </c>
      <c r="G139" s="98">
        <f>IFERROR(((E139/F139)-1)*100,IF(E139+F139&lt;&gt;0,100,0))</f>
        <v>-32.583258325832588</v>
      </c>
    </row>
    <row r="140" spans="1:7" s="16" customFormat="1" ht="12" x14ac:dyDescent="0.2">
      <c r="A140" s="81" t="s">
        <v>34</v>
      </c>
      <c r="B140" s="82">
        <f>SUM(B137:B139)</f>
        <v>58677</v>
      </c>
      <c r="C140" s="82">
        <f>SUM(C137:C139)</f>
        <v>41992</v>
      </c>
      <c r="D140" s="98">
        <f>IFERROR(((B140/C140)-1)*100,IF(B140+C140&lt;&gt;0,100,0))</f>
        <v>39.733758811202136</v>
      </c>
      <c r="E140" s="82">
        <f>SUM(E137:E139)</f>
        <v>2888475</v>
      </c>
      <c r="F140" s="82">
        <f>SUM(F137:F139)</f>
        <v>2854101</v>
      </c>
      <c r="G140" s="98">
        <f>IFERROR(((E140/F140)-1)*100,IF(E140+F140&lt;&gt;0,100,0))</f>
        <v>1.2043722348998864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21505</v>
      </c>
      <c r="C143" s="66">
        <v>17760</v>
      </c>
      <c r="D143" s="98">
        <f>IFERROR(((B143/C143)-1)*100,)</f>
        <v>21.086711711711704</v>
      </c>
      <c r="E143" s="66">
        <v>160172</v>
      </c>
      <c r="F143" s="66">
        <v>102981</v>
      </c>
      <c r="G143" s="98">
        <f>IFERROR(((E143/F143)-1)*100,)</f>
        <v>55.535487128693653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21505</v>
      </c>
      <c r="C145" s="82">
        <f>SUM(C143:C144)</f>
        <v>17760</v>
      </c>
      <c r="D145" s="98">
        <f>IFERROR(((B145/C145)-1)*100,)</f>
        <v>21.086711711711704</v>
      </c>
      <c r="E145" s="82">
        <f>SUM(E143:E144)</f>
        <v>160172</v>
      </c>
      <c r="F145" s="82">
        <f>SUM(F143:F144)</f>
        <v>102981</v>
      </c>
      <c r="G145" s="98">
        <f>IFERROR(((E145/F145)-1)*100,)</f>
        <v>55.535487128693653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1922502.9624999999</v>
      </c>
      <c r="G148" s="98">
        <f>IFERROR(((E148/F148)-1)*100,IF(E148+F148&lt;&gt;0,100,0))</f>
        <v>-100</v>
      </c>
    </row>
    <row r="149" spans="1:7" s="32" customFormat="1" x14ac:dyDescent="0.2">
      <c r="A149" s="79" t="s">
        <v>72</v>
      </c>
      <c r="B149" s="67">
        <v>5264949.3451300003</v>
      </c>
      <c r="C149" s="66">
        <v>3971360.4801699999</v>
      </c>
      <c r="D149" s="98">
        <f>IFERROR(((B149/C149)-1)*100,IF(B149+C149&lt;&gt;0,100,0))</f>
        <v>32.572939964005144</v>
      </c>
      <c r="E149" s="66">
        <v>269082592.72406</v>
      </c>
      <c r="F149" s="66">
        <v>263116330.18424001</v>
      </c>
      <c r="G149" s="98">
        <f>IFERROR(((E149/F149)-1)*100,IF(E149+F149&lt;&gt;0,100,0))</f>
        <v>2.2675379120871364</v>
      </c>
    </row>
    <row r="150" spans="1:7" s="32" customFormat="1" x14ac:dyDescent="0.2">
      <c r="A150" s="79" t="s">
        <v>74</v>
      </c>
      <c r="B150" s="67">
        <v>0</v>
      </c>
      <c r="C150" s="66">
        <v>165101.28</v>
      </c>
      <c r="D150" s="98">
        <f>IFERROR(((B150/C150)-1)*100,IF(B150+C150&lt;&gt;0,100,0))</f>
        <v>-100</v>
      </c>
      <c r="E150" s="66">
        <v>25934721.649999999</v>
      </c>
      <c r="F150" s="66">
        <v>29200746.16</v>
      </c>
      <c r="G150" s="98">
        <f>IFERROR(((E150/F150)-1)*100,IF(E150+F150&lt;&gt;0,100,0))</f>
        <v>-11.184729637059387</v>
      </c>
    </row>
    <row r="151" spans="1:7" s="16" customFormat="1" ht="12" x14ac:dyDescent="0.2">
      <c r="A151" s="81" t="s">
        <v>34</v>
      </c>
      <c r="B151" s="82">
        <f>SUM(B148:B150)</f>
        <v>5264949.3451300003</v>
      </c>
      <c r="C151" s="82">
        <f>SUM(C148:C150)</f>
        <v>4136461.7601699997</v>
      </c>
      <c r="D151" s="98">
        <f>IFERROR(((B151/C151)-1)*100,IF(B151+C151&lt;&gt;0,100,0))</f>
        <v>27.281470261038308</v>
      </c>
      <c r="E151" s="82">
        <f>SUM(E148:E150)</f>
        <v>295017314.37405998</v>
      </c>
      <c r="F151" s="82">
        <f>SUM(F148:F150)</f>
        <v>294239579.30674005</v>
      </c>
      <c r="G151" s="98">
        <f>IFERROR(((E151/F151)-1)*100,IF(E151+F151&lt;&gt;0,100,0))</f>
        <v>0.26432034369827662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28969.805</v>
      </c>
      <c r="C154" s="66">
        <v>28770.089</v>
      </c>
      <c r="D154" s="98">
        <f>IFERROR(((B154/C154)-1)*100,IF(B154+C154&lt;&gt;0,100,0))</f>
        <v>0.69417929155519698</v>
      </c>
      <c r="E154" s="66">
        <v>283873.74800000002</v>
      </c>
      <c r="F154" s="66">
        <v>208475.97378999999</v>
      </c>
      <c r="G154" s="98">
        <f>IFERROR(((E154/F154)-1)*100,IF(E154+F154&lt;&gt;0,100,0))</f>
        <v>36.166169577866555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28969.805</v>
      </c>
      <c r="C156" s="82">
        <f>SUM(C154:C155)</f>
        <v>28770.089</v>
      </c>
      <c r="D156" s="98">
        <f>IFERROR(((B156/C156)-1)*100,IF(B156+C156&lt;&gt;0,100,0))</f>
        <v>0.69417929155519698</v>
      </c>
      <c r="E156" s="82">
        <f>SUM(E154:E155)</f>
        <v>283873.74800000002</v>
      </c>
      <c r="F156" s="82">
        <f>SUM(F154:F155)</f>
        <v>208475.97378999999</v>
      </c>
      <c r="G156" s="98">
        <f>IFERROR(((E156/F156)-1)*100,IF(E156+F156&lt;&gt;0,100,0))</f>
        <v>36.166169577866555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1116308</v>
      </c>
      <c r="C160" s="66">
        <v>1033638</v>
      </c>
      <c r="D160" s="98">
        <f>IFERROR(((B160/C160)-1)*100,IF(B160+C160&lt;&gt;0,100,0))</f>
        <v>7.9979644711204445</v>
      </c>
      <c r="E160" s="78"/>
      <c r="F160" s="78"/>
      <c r="G160" s="65"/>
    </row>
    <row r="161" spans="1:7" s="16" customFormat="1" ht="12" x14ac:dyDescent="0.2">
      <c r="A161" s="79" t="s">
        <v>74</v>
      </c>
      <c r="B161" s="67">
        <v>1706</v>
      </c>
      <c r="C161" s="66">
        <v>2172</v>
      </c>
      <c r="D161" s="98">
        <f>IFERROR(((B161/C161)-1)*100,IF(B161+C161&lt;&gt;0,100,0))</f>
        <v>-21.454880294659297</v>
      </c>
      <c r="E161" s="78"/>
      <c r="F161" s="78"/>
      <c r="G161" s="65"/>
    </row>
    <row r="162" spans="1:7" s="28" customFormat="1" ht="12" x14ac:dyDescent="0.2">
      <c r="A162" s="81" t="s">
        <v>34</v>
      </c>
      <c r="B162" s="82">
        <f>SUM(B159:B161)</f>
        <v>1118229</v>
      </c>
      <c r="C162" s="82">
        <f>SUM(C159:C161)</f>
        <v>1066281</v>
      </c>
      <c r="D162" s="98">
        <f>IFERROR(((B162/C162)-1)*100,IF(B162+C162&lt;&gt;0,100,0))</f>
        <v>4.8718864914595761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149184</v>
      </c>
      <c r="C165" s="66">
        <v>155988</v>
      </c>
      <c r="D165" s="98">
        <f>IFERROR(((B165/C165)-1)*100,IF(B165+C165&lt;&gt;0,100,0))</f>
        <v>-4.3618739903069415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149184</v>
      </c>
      <c r="C167" s="82">
        <f>SUM(C165:C166)</f>
        <v>155988</v>
      </c>
      <c r="D167" s="98">
        <f>IFERROR(((B167/C167)-1)*100,IF(B167+C167&lt;&gt;0,100,0))</f>
        <v>-4.3618739903069415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8796</v>
      </c>
      <c r="C175" s="113">
        <v>8827</v>
      </c>
      <c r="D175" s="111">
        <f>IFERROR(((B175/C175)-1)*100,IF(B175+C175&lt;&gt;0,100,0))</f>
        <v>-0.35119519655602005</v>
      </c>
      <c r="E175" s="113">
        <v>102720</v>
      </c>
      <c r="F175" s="113">
        <v>94507</v>
      </c>
      <c r="G175" s="111">
        <f>IFERROR(((E175/F175)-1)*100,IF(E175+F175&lt;&gt;0,100,0))</f>
        <v>8.690361560519321</v>
      </c>
    </row>
    <row r="176" spans="1:7" x14ac:dyDescent="0.2">
      <c r="A176" s="101" t="s">
        <v>32</v>
      </c>
      <c r="B176" s="112">
        <v>59301</v>
      </c>
      <c r="C176" s="113">
        <v>56863</v>
      </c>
      <c r="D176" s="111">
        <f t="shared" ref="D176:D178" si="5">IFERROR(((B176/C176)-1)*100,IF(B176+C176&lt;&gt;0,100,0))</f>
        <v>4.2874980215605873</v>
      </c>
      <c r="E176" s="113">
        <v>664306</v>
      </c>
      <c r="F176" s="113">
        <v>618404</v>
      </c>
      <c r="G176" s="111">
        <f>IFERROR(((E176/F176)-1)*100,IF(E176+F176&lt;&gt;0,100,0))</f>
        <v>7.4226557396135817</v>
      </c>
    </row>
    <row r="177" spans="1:7" x14ac:dyDescent="0.2">
      <c r="A177" s="101" t="s">
        <v>92</v>
      </c>
      <c r="B177" s="112">
        <v>24538855</v>
      </c>
      <c r="C177" s="113">
        <v>18942676</v>
      </c>
      <c r="D177" s="111">
        <f t="shared" si="5"/>
        <v>29.542705581830141</v>
      </c>
      <c r="E177" s="113">
        <v>246131376</v>
      </c>
      <c r="F177" s="113">
        <v>195812751</v>
      </c>
      <c r="G177" s="111">
        <f>IFERROR(((E177/F177)-1)*100,IF(E177+F177&lt;&gt;0,100,0))</f>
        <v>25.697317842186894</v>
      </c>
    </row>
    <row r="178" spans="1:7" x14ac:dyDescent="0.2">
      <c r="A178" s="101" t="s">
        <v>93</v>
      </c>
      <c r="B178" s="112">
        <v>104129</v>
      </c>
      <c r="C178" s="113">
        <v>105413</v>
      </c>
      <c r="D178" s="111">
        <f t="shared" si="5"/>
        <v>-1.2180660829309464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518</v>
      </c>
      <c r="C181" s="113">
        <v>372</v>
      </c>
      <c r="D181" s="111">
        <f t="shared" ref="D181:D184" si="6">IFERROR(((B181/C181)-1)*100,IF(B181+C181&lt;&gt;0,100,0))</f>
        <v>39.247311827956999</v>
      </c>
      <c r="E181" s="113">
        <v>4630</v>
      </c>
      <c r="F181" s="113">
        <v>4040</v>
      </c>
      <c r="G181" s="111">
        <f t="shared" ref="G181" si="7">IFERROR(((E181/F181)-1)*100,IF(E181+F181&lt;&gt;0,100,0))</f>
        <v>14.603960396039595</v>
      </c>
    </row>
    <row r="182" spans="1:7" x14ac:dyDescent="0.2">
      <c r="A182" s="101" t="s">
        <v>32</v>
      </c>
      <c r="B182" s="112">
        <v>6504</v>
      </c>
      <c r="C182" s="113">
        <v>5339</v>
      </c>
      <c r="D182" s="111">
        <f t="shared" si="6"/>
        <v>21.820565648997949</v>
      </c>
      <c r="E182" s="113">
        <v>48654</v>
      </c>
      <c r="F182" s="113">
        <v>47237</v>
      </c>
      <c r="G182" s="111">
        <f t="shared" ref="G182" si="8">IFERROR(((E182/F182)-1)*100,IF(E182+F182&lt;&gt;0,100,0))</f>
        <v>2.999767131697606</v>
      </c>
    </row>
    <row r="183" spans="1:7" x14ac:dyDescent="0.2">
      <c r="A183" s="101" t="s">
        <v>92</v>
      </c>
      <c r="B183" s="112">
        <v>220464</v>
      </c>
      <c r="C183" s="113">
        <v>57493</v>
      </c>
      <c r="D183" s="111">
        <f t="shared" si="6"/>
        <v>283.46233454507501</v>
      </c>
      <c r="E183" s="113">
        <v>1041045</v>
      </c>
      <c r="F183" s="113">
        <v>867639</v>
      </c>
      <c r="G183" s="111">
        <f t="shared" ref="G183" si="9">IFERROR(((E183/F183)-1)*100,IF(E183+F183&lt;&gt;0,100,0))</f>
        <v>19.985961903510564</v>
      </c>
    </row>
    <row r="184" spans="1:7" x14ac:dyDescent="0.2">
      <c r="A184" s="101" t="s">
        <v>93</v>
      </c>
      <c r="B184" s="112">
        <v>30645</v>
      </c>
      <c r="C184" s="113">
        <v>39309</v>
      </c>
      <c r="D184" s="111">
        <f t="shared" si="6"/>
        <v>-22.040754025795618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2022-03-14T06:58:20Z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