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0FA5C84A-4430-40AB-9E83-680366099B01}" xr6:coauthVersionLast="47" xr6:coauthVersionMax="47" xr10:uidLastSave="{00000000-0000-0000-0000-000000000000}"/>
  <bookViews>
    <workbookView xWindow="2685" yWindow="2685" windowWidth="11520" windowHeight="781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<sst xmlns="http://schemas.openxmlformats.org/spreadsheetml/2006/main" count="270" uniqueCount="102">
  <si>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</si>
  <si>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</si>
  <si>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</si>
  <si>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</si>
  <si>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</si>
  <si>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</si>
  <si>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</si>
  <si>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</si>
  <si>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</si>
  <si>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</si>
  <si>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</si>
  <si>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</si>
  <si>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</si>
  <si>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</si>
  <si>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</si>
  <si>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</si>
  <si>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</si>
  <si>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</si>
  <si>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</si>
  <si>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</si>
  <si>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</si>
  <si>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</si>
  <si>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</si>
  <si>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</si>
  <si>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</si>
  <si>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</si>
  <si>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</si>
  <si>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</si>
  <si>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</si>
  <si>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</si>
  <si>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</si>
  <si>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</si>
  <si>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</si>
  <si>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</si>
  <si>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</si>
  <si>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</si>
  <si>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</si>
  <si>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</si>
  <si>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</si>
  <si>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</si>
  <si>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</si>
  <si>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</si>
  <si>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</si>
  <si>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</si>
  <si>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</si>
  <si>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</si>
  <si>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</si>
  <si>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</si>
  <si>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</si>
  <si>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</si>
  <si>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</si>
  <si>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</si>
  <si>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</si>
  <si>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</si>
  <si>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</si>
  <si>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</si>
  <si>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</si>
  <si>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</si>
  <si>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</si>
  <si>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</si>
  <si>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</si>
  <si>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</si>
  <si>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</si>
  <si>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</si>
  <si>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</si>
  <si>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</si>
  <si>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</si>
  <si>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</si>
  <si>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</si>
  <si>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</si>
  <si>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</si>
  <si>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</si>
  <si>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</si>
  <si>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</si>
  <si>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</si>
  <si>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</si>
  <si>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</si>
  <si>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</si>
  <si>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</si>
  <si>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</si>
  <si>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</si>
  <si>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</si>
  <si>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</si>
  <si>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</si>
  <si>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</si>
  <si>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</si>
  <si>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</si>
  <si>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</si>
  <si>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</si>
  <si>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</si>
  <si>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</si>
  <si>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</si>
  <si>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</si>
  <si>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</si>
  <si>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</si>
  <si>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</si>
  <si>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</si>
  <si>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</si>
  <si>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</si>
  <si>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27 October 2023</t>
  </si>
  <si>
    <t>27.10.2023</t>
  </si>
  <si>
    <t>28.10.2022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</si>
</sst>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1603094</v>
      </c>
      <c r="C11" s="54">
        <v>1701712</v>
      </c>
      <c r="D11" s="72">
        <f>IFERROR(((B11/C11)-1)*100,IF(B11+C11&lt;&gt;0,100,0))</f>
        <v>-5.795222693381719</v>
      </c>
      <c r="E11" s="54">
        <v>66166854</v>
      </c>
      <c r="F11" s="54">
        <v>68054222</v>
      </c>
      <c r="G11" s="72">
        <f>IFERROR(((E11/F11)-1)*100,IF(E11+F11&lt;&gt;0,100,0))</f>
        <v>-2.7733297722513095</v>
      </c>
    </row>
    <row r="12" spans="1:7" s="15" customFormat="1" ht="12" x14ac:dyDescent="0.2">
      <c r="A12" s="51" t="s">
        <v>9</v>
      </c>
      <c r="B12" s="54">
        <v>1167095.0460000001</v>
      </c>
      <c r="C12" s="54">
        <v>1531472.2520000001</v>
      </c>
      <c r="D12" s="72">
        <f>IFERROR(((B12/C12)-1)*100,IF(B12+C12&lt;&gt;0,100,0))</f>
        <v>-23.792609074317074</v>
      </c>
      <c r="E12" s="54">
        <v>62983505.045000002</v>
      </c>
      <c r="F12" s="54">
        <v>68869897.922000006</v>
      </c>
      <c r="G12" s="72">
        <f>IFERROR(((E12/F12)-1)*100,IF(E12+F12&lt;&gt;0,100,0))</f>
        <v>-8.5471200838235006</v>
      </c>
    </row>
    <row r="13" spans="1:7" s="15" customFormat="1" ht="12" x14ac:dyDescent="0.2">
      <c r="A13" s="51" t="s">
        <v>10</v>
      </c>
      <c r="B13" s="54">
        <v>77969223.097267702</v>
      </c>
      <c r="C13" s="54">
        <v>114319000.42091601</v>
      </c>
      <c r="D13" s="72">
        <f>IFERROR(((B13/C13)-1)*100,IF(B13+C13&lt;&gt;0,100,0))</f>
        <v>-31.796794224766234</v>
      </c>
      <c r="E13" s="54">
        <v>4496027237.7773199</v>
      </c>
      <c r="F13" s="54">
        <v>4980378818.1764498</v>
      </c>
      <c r="G13" s="72">
        <f>IFERROR(((E13/F13)-1)*100,IF(E13+F13&lt;&gt;0,100,0))</f>
        <v>-9.7251955741084366</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309</v>
      </c>
      <c r="C16" s="54">
        <v>331</v>
      </c>
      <c r="D16" s="72">
        <f>IFERROR(((B16/C16)-1)*100,IF(B16+C16&lt;&gt;0,100,0))</f>
        <v>-6.6465256797583088</v>
      </c>
      <c r="E16" s="54">
        <v>15689</v>
      </c>
      <c r="F16" s="54">
        <v>17106</v>
      </c>
      <c r="G16" s="72">
        <f>IFERROR(((E16/F16)-1)*100,IF(E16+F16&lt;&gt;0,100,0))</f>
        <v>-8.2836431661405303</v>
      </c>
    </row>
    <row r="17" spans="1:7" s="15" customFormat="1" ht="12" x14ac:dyDescent="0.2">
      <c r="A17" s="51" t="s">
        <v>9</v>
      </c>
      <c r="B17" s="54">
        <v>83555.516000000003</v>
      </c>
      <c r="C17" s="54">
        <v>125343.139</v>
      </c>
      <c r="D17" s="72">
        <f>IFERROR(((B17/C17)-1)*100,IF(B17+C17&lt;&gt;0,100,0))</f>
        <v>-33.338580263256368</v>
      </c>
      <c r="E17" s="54">
        <v>6929572.9019999998</v>
      </c>
      <c r="F17" s="54">
        <v>6973778.0269999998</v>
      </c>
      <c r="G17" s="72">
        <f>IFERROR(((E17/F17)-1)*100,IF(E17+F17&lt;&gt;0,100,0))</f>
        <v>-0.63387628382856054</v>
      </c>
    </row>
    <row r="18" spans="1:7" s="15" customFormat="1" ht="12" x14ac:dyDescent="0.2">
      <c r="A18" s="51" t="s">
        <v>10</v>
      </c>
      <c r="B18" s="54">
        <v>8821564.8851477299</v>
      </c>
      <c r="C18" s="54">
        <v>10464195.9330214</v>
      </c>
      <c r="D18" s="72">
        <f>IFERROR(((B18/C18)-1)*100,IF(B18+C18&lt;&gt;0,100,0))</f>
        <v>-15.697632750645385</v>
      </c>
      <c r="E18" s="54">
        <v>394882184.50235403</v>
      </c>
      <c r="F18" s="54">
        <v>484767624.18993002</v>
      </c>
      <c r="G18" s="72">
        <f>IFERROR(((E18/F18)-1)*100,IF(E18+F18&lt;&gt;0,100,0))</f>
        <v>-18.541964273661815</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10715491.896369999</v>
      </c>
      <c r="C24" s="53">
        <v>18231069.336750001</v>
      </c>
      <c r="D24" s="52">
        <f>B24-C24</f>
        <v>-7515577.4403800014</v>
      </c>
      <c r="E24" s="54">
        <v>621522809.71739995</v>
      </c>
      <c r="F24" s="54">
        <v>778742273.47909999</v>
      </c>
      <c r="G24" s="52">
        <f>E24-F24</f>
        <v>-157219463.76170003</v>
      </c>
    </row>
    <row r="25" spans="1:7" s="15" customFormat="1" ht="12" x14ac:dyDescent="0.2">
      <c r="A25" s="55" t="s">
        <v>15</v>
      </c>
      <c r="B25" s="53">
        <v>15109003.94166</v>
      </c>
      <c r="C25" s="53">
        <v>15582107.441430001</v>
      </c>
      <c r="D25" s="52">
        <f>B25-C25</f>
        <v>-473103.49977000058</v>
      </c>
      <c r="E25" s="54">
        <v>730341458.84287</v>
      </c>
      <c r="F25" s="54">
        <v>848225819.89399004</v>
      </c>
      <c r="G25" s="52">
        <f>E25-F25</f>
        <v>-117884361.05112004</v>
      </c>
    </row>
    <row r="26" spans="1:7" s="25" customFormat="1" ht="12" x14ac:dyDescent="0.2">
      <c r="A26" s="56" t="s">
        <v>16</v>
      </c>
      <c r="B26" s="57">
        <f>B24-B25</f>
        <v>-4393512.0452900007</v>
      </c>
      <c r="C26" s="57">
        <f>C24-C25</f>
        <v>2648961.8953200001</v>
      </c>
      <c r="D26" s="57"/>
      <c r="E26" s="57">
        <f>E24-E25</f>
        <v>-108818649.12547004</v>
      </c>
      <c r="F26" s="57">
        <f>F24-F25</f>
        <v>-69483546.414890051</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69451.971342139994</v>
      </c>
      <c r="C33" s="103">
        <v>66385.582548289996</v>
      </c>
      <c r="D33" s="72">
        <f t="shared" ref="D33:D42" si="0">IFERROR(((B33/C33)-1)*100,IF(B33+C33&lt;&gt;0,100,0))</f>
        <v>4.6190583499353233</v>
      </c>
      <c r="E33" s="51"/>
      <c r="F33" s="103">
        <v>70578.25</v>
      </c>
      <c r="G33" s="103">
        <v>69440.429999999993</v>
      </c>
    </row>
    <row r="34" spans="1:7" s="15" customFormat="1" ht="12" x14ac:dyDescent="0.2">
      <c r="A34" s="51" t="s">
        <v>23</v>
      </c>
      <c r="B34" s="103">
        <v>69994.397990009995</v>
      </c>
      <c r="C34" s="103">
        <v>78144.840014789996</v>
      </c>
      <c r="D34" s="72">
        <f t="shared" si="0"/>
        <v>-10.429917091438689</v>
      </c>
      <c r="E34" s="51"/>
      <c r="F34" s="103">
        <v>71253.64</v>
      </c>
      <c r="G34" s="103">
        <v>69315.600000000006</v>
      </c>
    </row>
    <row r="35" spans="1:7" s="15" customFormat="1" ht="12" x14ac:dyDescent="0.2">
      <c r="A35" s="51" t="s">
        <v>24</v>
      </c>
      <c r="B35" s="103">
        <v>65059.339683480001</v>
      </c>
      <c r="C35" s="103">
        <v>68914.879161930003</v>
      </c>
      <c r="D35" s="72">
        <f t="shared" si="0"/>
        <v>-5.5946401203005873</v>
      </c>
      <c r="E35" s="51"/>
      <c r="F35" s="103">
        <v>66398.080000000002</v>
      </c>
      <c r="G35" s="103">
        <v>65038.57</v>
      </c>
    </row>
    <row r="36" spans="1:7" s="15" customFormat="1" ht="12" x14ac:dyDescent="0.2">
      <c r="A36" s="51" t="s">
        <v>25</v>
      </c>
      <c r="B36" s="103">
        <v>63785.892880270003</v>
      </c>
      <c r="C36" s="103">
        <v>59687.056499170001</v>
      </c>
      <c r="D36" s="72">
        <f t="shared" si="0"/>
        <v>6.8672114550614394</v>
      </c>
      <c r="E36" s="51"/>
      <c r="F36" s="103">
        <v>64854.35</v>
      </c>
      <c r="G36" s="103">
        <v>63733.81</v>
      </c>
    </row>
    <row r="37" spans="1:7" s="15" customFormat="1" ht="12" x14ac:dyDescent="0.2">
      <c r="A37" s="51" t="s">
        <v>79</v>
      </c>
      <c r="B37" s="103">
        <v>55828.70928838</v>
      </c>
      <c r="C37" s="103">
        <v>62567.2935383</v>
      </c>
      <c r="D37" s="72">
        <f t="shared" si="0"/>
        <v>-10.770138628091752</v>
      </c>
      <c r="E37" s="51"/>
      <c r="F37" s="103">
        <v>57253.51</v>
      </c>
      <c r="G37" s="103">
        <v>55369.65</v>
      </c>
    </row>
    <row r="38" spans="1:7" s="15" customFormat="1" ht="12" x14ac:dyDescent="0.2">
      <c r="A38" s="51" t="s">
        <v>26</v>
      </c>
      <c r="B38" s="103">
        <v>93377.781887270001</v>
      </c>
      <c r="C38" s="103">
        <v>77459.583382650002</v>
      </c>
      <c r="D38" s="72">
        <f t="shared" si="0"/>
        <v>20.55032806719883</v>
      </c>
      <c r="E38" s="51"/>
      <c r="F38" s="103">
        <v>95144.960000000006</v>
      </c>
      <c r="G38" s="103">
        <v>92852.34</v>
      </c>
    </row>
    <row r="39" spans="1:7" s="15" customFormat="1" ht="12" x14ac:dyDescent="0.2">
      <c r="A39" s="51" t="s">
        <v>27</v>
      </c>
      <c r="B39" s="103">
        <v>15353.644111019999</v>
      </c>
      <c r="C39" s="103">
        <v>15689.0022763</v>
      </c>
      <c r="D39" s="72">
        <f t="shared" si="0"/>
        <v>-2.1375365964896087</v>
      </c>
      <c r="E39" s="51"/>
      <c r="F39" s="103">
        <v>15799.38</v>
      </c>
      <c r="G39" s="103">
        <v>15327.79</v>
      </c>
    </row>
    <row r="40" spans="1:7" s="15" customFormat="1" ht="12" x14ac:dyDescent="0.2">
      <c r="A40" s="51" t="s">
        <v>28</v>
      </c>
      <c r="B40" s="103">
        <v>92873.973027960004</v>
      </c>
      <c r="C40" s="103">
        <v>80856.851357239997</v>
      </c>
      <c r="D40" s="72">
        <f t="shared" si="0"/>
        <v>14.862218190547916</v>
      </c>
      <c r="E40" s="51"/>
      <c r="F40" s="103">
        <v>94827.62</v>
      </c>
      <c r="G40" s="103">
        <v>92761.1</v>
      </c>
    </row>
    <row r="41" spans="1:7" s="15" customFormat="1" ht="12" x14ac:dyDescent="0.2">
      <c r="A41" s="51" t="s">
        <v>29</v>
      </c>
      <c r="B41" s="59"/>
      <c r="C41" s="59"/>
      <c r="D41" s="72">
        <f t="shared" si="0"/>
        <v>0</v>
      </c>
      <c r="E41" s="51"/>
      <c r="F41" s="59"/>
      <c r="G41" s="59"/>
    </row>
    <row r="42" spans="1:7" s="15" customFormat="1" ht="12" x14ac:dyDescent="0.2">
      <c r="A42" s="51" t="s">
        <v>78</v>
      </c>
      <c r="B42" s="103">
        <v>711.04213006999998</v>
      </c>
      <c r="C42" s="103">
        <v>1093.47297673</v>
      </c>
      <c r="D42" s="72">
        <f t="shared" si="0"/>
        <v>-34.973964130659056</v>
      </c>
      <c r="E42" s="51"/>
      <c r="F42" s="103">
        <v>735.07</v>
      </c>
      <c r="G42" s="103">
        <v>674.18</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16949.301510093599</v>
      </c>
      <c r="D48" s="59"/>
      <c r="E48" s="104">
        <v>18937.884332097601</v>
      </c>
      <c r="F48" s="59"/>
      <c r="G48" s="72">
        <f>IFERROR(((C48/E48)-1)*100,IF(C48+E48&lt;&gt;0,100,0))</f>
        <v>-10.500554270645623</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1954</v>
      </c>
      <c r="D54" s="62"/>
      <c r="E54" s="105">
        <v>409371</v>
      </c>
      <c r="F54" s="105">
        <v>36961150.219999999</v>
      </c>
      <c r="G54" s="105">
        <v>7779889.0800000001</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5351</v>
      </c>
      <c r="C68" s="53">
        <v>5482</v>
      </c>
      <c r="D68" s="72">
        <f>IFERROR(((B68/C68)-1)*100,IF(B68+C68&lt;&gt;0,100,0))</f>
        <v>-2.3896388179496575</v>
      </c>
      <c r="E68" s="53">
        <v>276418</v>
      </c>
      <c r="F68" s="53">
        <v>279132</v>
      </c>
      <c r="G68" s="72">
        <f>IFERROR(((E68/F68)-1)*100,IF(E68+F68&lt;&gt;0,100,0))</f>
        <v>-0.97229984380149403</v>
      </c>
    </row>
    <row r="69" spans="1:7" s="15" customFormat="1" ht="12" x14ac:dyDescent="0.2">
      <c r="A69" s="66" t="s">
        <v>54</v>
      </c>
      <c r="B69" s="54">
        <v>257789658.25799999</v>
      </c>
      <c r="C69" s="53">
        <v>172381909.48300001</v>
      </c>
      <c r="D69" s="72">
        <f>IFERROR(((B69/C69)-1)*100,IF(B69+C69&lt;&gt;0,100,0))</f>
        <v>49.545656519962563</v>
      </c>
      <c r="E69" s="53">
        <v>10181691749.198999</v>
      </c>
      <c r="F69" s="53">
        <v>8380775258.6499996</v>
      </c>
      <c r="G69" s="72">
        <f>IFERROR(((E69/F69)-1)*100,IF(E69+F69&lt;&gt;0,100,0))</f>
        <v>21.488662265346292</v>
      </c>
    </row>
    <row r="70" spans="1:7" s="15" customFormat="1" ht="12" x14ac:dyDescent="0.2">
      <c r="A70" s="66" t="s">
        <v>55</v>
      </c>
      <c r="B70" s="54">
        <v>222353910.06961</v>
      </c>
      <c r="C70" s="53">
        <v>158854999.2802</v>
      </c>
      <c r="D70" s="72">
        <f>IFERROR(((B70/C70)-1)*100,IF(B70+C70&lt;&gt;0,100,0))</f>
        <v>39.972875312161868</v>
      </c>
      <c r="E70" s="53">
        <v>9133426297.0530396</v>
      </c>
      <c r="F70" s="53">
        <v>8001686802.4819403</v>
      </c>
      <c r="G70" s="72">
        <f>IFERROR(((E70/F70)-1)*100,IF(E70+F70&lt;&gt;0,100,0))</f>
        <v>14.14376146564571</v>
      </c>
    </row>
    <row r="71" spans="1:7" s="15" customFormat="1" ht="12" x14ac:dyDescent="0.2">
      <c r="A71" s="66" t="s">
        <v>94</v>
      </c>
      <c r="B71" s="72">
        <f>IFERROR(B69/B68/1000,)</f>
        <v>48.175977996262382</v>
      </c>
      <c r="C71" s="72">
        <f>IFERROR(C69/C68/1000,)</f>
        <v>31.445076520065673</v>
      </c>
      <c r="D71" s="72">
        <f>IFERROR(((B71/C71)-1)*100,IF(B71+C71&lt;&gt;0,100,0))</f>
        <v>53.206744354781321</v>
      </c>
      <c r="E71" s="72">
        <f>IFERROR(E69/E68/1000,)</f>
        <v>36.834402062090746</v>
      </c>
      <c r="F71" s="72">
        <f>IFERROR(F69/F68/1000,)</f>
        <v>30.024415898750409</v>
      </c>
      <c r="G71" s="72">
        <f>IFERROR(((E71/F71)-1)*100,IF(E71+F71&lt;&gt;0,100,0))</f>
        <v>22.681494242236909</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2798</v>
      </c>
      <c r="C74" s="53">
        <v>2704</v>
      </c>
      <c r="D74" s="72">
        <f>IFERROR(((B74/C74)-1)*100,IF(B74+C74&lt;&gt;0,100,0))</f>
        <v>3.4763313609467383</v>
      </c>
      <c r="E74" s="53">
        <v>118151</v>
      </c>
      <c r="F74" s="53">
        <v>116808</v>
      </c>
      <c r="G74" s="72">
        <f>IFERROR(((E74/F74)-1)*100,IF(E74+F74&lt;&gt;0,100,0))</f>
        <v>1.1497500171221198</v>
      </c>
    </row>
    <row r="75" spans="1:7" s="15" customFormat="1" ht="12" x14ac:dyDescent="0.2">
      <c r="A75" s="66" t="s">
        <v>54</v>
      </c>
      <c r="B75" s="54">
        <v>630738699.01999998</v>
      </c>
      <c r="C75" s="53">
        <v>451016900.40799999</v>
      </c>
      <c r="D75" s="72">
        <f>IFERROR(((B75/C75)-1)*100,IF(B75+C75&lt;&gt;0,100,0))</f>
        <v>39.848129515638917</v>
      </c>
      <c r="E75" s="53">
        <v>26148087310.403999</v>
      </c>
      <c r="F75" s="53">
        <v>21743267396.886002</v>
      </c>
      <c r="G75" s="72">
        <f>IFERROR(((E75/F75)-1)*100,IF(E75+F75&lt;&gt;0,100,0))</f>
        <v>20.258316439362932</v>
      </c>
    </row>
    <row r="76" spans="1:7" s="15" customFormat="1" ht="12" x14ac:dyDescent="0.2">
      <c r="A76" s="66" t="s">
        <v>55</v>
      </c>
      <c r="B76" s="54">
        <v>535514732.40933001</v>
      </c>
      <c r="C76" s="53">
        <v>413295463.11855</v>
      </c>
      <c r="D76" s="72">
        <f>IFERROR(((B76/C76)-1)*100,IF(B76+C76&lt;&gt;0,100,0))</f>
        <v>29.571887474535984</v>
      </c>
      <c r="E76" s="53">
        <v>23609835281.499901</v>
      </c>
      <c r="F76" s="53">
        <v>20376632795.789398</v>
      </c>
      <c r="G76" s="72">
        <f>IFERROR(((E76/F76)-1)*100,IF(E76+F76&lt;&gt;0,100,0))</f>
        <v>15.867206903677467</v>
      </c>
    </row>
    <row r="77" spans="1:7" s="15" customFormat="1" ht="12" x14ac:dyDescent="0.2">
      <c r="A77" s="66" t="s">
        <v>94</v>
      </c>
      <c r="B77" s="72">
        <f>IFERROR(B75/B74/1000,)</f>
        <v>225.42483882058613</v>
      </c>
      <c r="C77" s="72">
        <f>IFERROR(C75/C74/1000,)</f>
        <v>166.79619097928995</v>
      </c>
      <c r="D77" s="72">
        <f>IFERROR(((B77/C77)-1)*100,IF(B77+C77&lt;&gt;0,100,0))</f>
        <v>35.14987212662173</v>
      </c>
      <c r="E77" s="72">
        <f>IFERROR(E75/E74/1000,)</f>
        <v>221.31075750864571</v>
      </c>
      <c r="F77" s="72">
        <f>IFERROR(F75/F74/1000,)</f>
        <v>186.14536159240808</v>
      </c>
      <c r="G77" s="72">
        <f>IFERROR(((E77/F77)-1)*100,IF(E77+F77&lt;&gt;0,100,0))</f>
        <v>18.891362973221604</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85</v>
      </c>
      <c r="C80" s="53">
        <v>82</v>
      </c>
      <c r="D80" s="72">
        <f>IFERROR(((B80/C80)-1)*100,IF(B80+C80&lt;&gt;0,100,0))</f>
        <v>3.6585365853658569</v>
      </c>
      <c r="E80" s="53">
        <v>9213</v>
      </c>
      <c r="F80" s="53">
        <v>8333</v>
      </c>
      <c r="G80" s="72">
        <f>IFERROR(((E80/F80)-1)*100,IF(E80+F80&lt;&gt;0,100,0))</f>
        <v>10.560422416896674</v>
      </c>
    </row>
    <row r="81" spans="1:7" s="15" customFormat="1" ht="12" x14ac:dyDescent="0.2">
      <c r="A81" s="66" t="s">
        <v>54</v>
      </c>
      <c r="B81" s="54">
        <v>12228278.613</v>
      </c>
      <c r="C81" s="53">
        <v>10502987.039999999</v>
      </c>
      <c r="D81" s="72">
        <f>IFERROR(((B81/C81)-1)*100,IF(B81+C81&lt;&gt;0,100,0))</f>
        <v>16.426675253709554</v>
      </c>
      <c r="E81" s="53">
        <v>1080490060.3110001</v>
      </c>
      <c r="F81" s="53">
        <v>984907071.95500004</v>
      </c>
      <c r="G81" s="72">
        <f>IFERROR(((E81/F81)-1)*100,IF(E81+F81&lt;&gt;0,100,0))</f>
        <v>9.7047722650901225</v>
      </c>
    </row>
    <row r="82" spans="1:7" s="15" customFormat="1" ht="12" x14ac:dyDescent="0.2">
      <c r="A82" s="66" t="s">
        <v>55</v>
      </c>
      <c r="B82" s="54">
        <v>1310130.91035022</v>
      </c>
      <c r="C82" s="53">
        <v>-2017803.2582702599</v>
      </c>
      <c r="D82" s="72">
        <f>IFERROR(((B82/C82)-1)*100,IF(B82+C82&lt;&gt;0,100,0))</f>
        <v>-164.92857541885999</v>
      </c>
      <c r="E82" s="53">
        <v>343073743.62840199</v>
      </c>
      <c r="F82" s="53">
        <v>356839430.697914</v>
      </c>
      <c r="G82" s="72">
        <f>IFERROR(((E82/F82)-1)*100,IF(E82+F82&lt;&gt;0,100,0))</f>
        <v>-3.8576698327841163</v>
      </c>
    </row>
    <row r="83" spans="1:7" x14ac:dyDescent="0.2">
      <c r="A83" s="66" t="s">
        <v>94</v>
      </c>
      <c r="B83" s="72">
        <f>IFERROR(B81/B80/1000,)</f>
        <v>143.86210132941176</v>
      </c>
      <c r="C83" s="72">
        <f>IFERROR(C81/C80/1000,)</f>
        <v>128.08520780487805</v>
      </c>
      <c r="D83" s="72">
        <f>IFERROR(((B83/C83)-1)*100,IF(B83+C83&lt;&gt;0,100,0))</f>
        <v>12.317498480049194</v>
      </c>
      <c r="E83" s="72">
        <f>IFERROR(E81/E80/1000,)</f>
        <v>117.27885165646371</v>
      </c>
      <c r="F83" s="72">
        <f>IFERROR(F81/F80/1000,)</f>
        <v>118.19357637765512</v>
      </c>
      <c r="G83" s="72">
        <f>IFERROR(((E83/F83)-1)*100,IF(E83+F83&lt;&gt;0,100,0))</f>
        <v>-0.7739208417457899</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8234</v>
      </c>
      <c r="C86" s="51">
        <f>C68+C74+C80</f>
        <v>8268</v>
      </c>
      <c r="D86" s="72">
        <f>IFERROR(((B86/C86)-1)*100,IF(B86+C86&lt;&gt;0,100,0))</f>
        <v>-0.41122399612966154</v>
      </c>
      <c r="E86" s="51">
        <f>E68+E74+E80</f>
        <v>403782</v>
      </c>
      <c r="F86" s="51">
        <f>F68+F74+F80</f>
        <v>404273</v>
      </c>
      <c r="G86" s="72">
        <f>IFERROR(((E86/F86)-1)*100,IF(E86+F86&lt;&gt;0,100,0))</f>
        <v>-0.12145258278440929</v>
      </c>
    </row>
    <row r="87" spans="1:7" s="15" customFormat="1" ht="12" x14ac:dyDescent="0.2">
      <c r="A87" s="66" t="s">
        <v>54</v>
      </c>
      <c r="B87" s="51">
        <f t="shared" ref="B87:C87" si="1">B69+B75+B81</f>
        <v>900756635.89100003</v>
      </c>
      <c r="C87" s="51">
        <f t="shared" si="1"/>
        <v>633901796.93099999</v>
      </c>
      <c r="D87" s="72">
        <f>IFERROR(((B87/C87)-1)*100,IF(B87+C87&lt;&gt;0,100,0))</f>
        <v>42.097189225833212</v>
      </c>
      <c r="E87" s="51">
        <f t="shared" ref="E87:F87" si="2">E69+E75+E81</f>
        <v>37410269119.913994</v>
      </c>
      <c r="F87" s="51">
        <f t="shared" si="2"/>
        <v>31108949727.491005</v>
      </c>
      <c r="G87" s="72">
        <f>IFERROR(((E87/F87)-1)*100,IF(E87+F87&lt;&gt;0,100,0))</f>
        <v>20.25564812576912</v>
      </c>
    </row>
    <row r="88" spans="1:7" s="15" customFormat="1" ht="12" x14ac:dyDescent="0.2">
      <c r="A88" s="66" t="s">
        <v>55</v>
      </c>
      <c r="B88" s="51">
        <f t="shared" ref="B88:C88" si="3">B70+B76+B82</f>
        <v>759178773.38929021</v>
      </c>
      <c r="C88" s="51">
        <f t="shared" si="3"/>
        <v>570132659.1404798</v>
      </c>
      <c r="D88" s="72">
        <f>IFERROR(((B88/C88)-1)*100,IF(B88+C88&lt;&gt;0,100,0))</f>
        <v>33.158267855381652</v>
      </c>
      <c r="E88" s="51">
        <f t="shared" ref="E88:F88" si="4">E70+E76+E82</f>
        <v>33086335322.181343</v>
      </c>
      <c r="F88" s="51">
        <f t="shared" si="4"/>
        <v>28735159028.969254</v>
      </c>
      <c r="G88" s="72">
        <f>IFERROR(((E88/F88)-1)*100,IF(E88+F88&lt;&gt;0,100,0))</f>
        <v>15.142342831043543</v>
      </c>
    </row>
    <row r="89" spans="1:7" x14ac:dyDescent="0.2">
      <c r="A89" s="66" t="s">
        <v>95</v>
      </c>
      <c r="B89" s="72">
        <f>IFERROR((B75/B87)*100,IF(B75+B87&lt;&gt;0,100,0))</f>
        <v>70.023208698994836</v>
      </c>
      <c r="C89" s="72">
        <f>IFERROR((C75/C87)*100,IF(C75+C87&lt;&gt;0,100,0))</f>
        <v>71.149333002615393</v>
      </c>
      <c r="D89" s="72">
        <f>IFERROR(((B89/C89)-1)*100,IF(B89+C89&lt;&gt;0,100,0))</f>
        <v>-1.5827615749808399</v>
      </c>
      <c r="E89" s="72">
        <f>IFERROR((E75/E87)*100,IF(E75+E87&lt;&gt;0,100,0))</f>
        <v>69.895480373556083</v>
      </c>
      <c r="F89" s="72">
        <f>IFERROR((F75/F87)*100,IF(F75+F87&lt;&gt;0,100,0))</f>
        <v>69.89392951981101</v>
      </c>
      <c r="G89" s="72">
        <f>IFERROR(((E89/F89)-1)*100,IF(E89+F89&lt;&gt;0,100,0))</f>
        <v>2.2188675836698479E-3</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89043323.601999998</v>
      </c>
      <c r="C97" s="106">
        <v>51154940.715000004</v>
      </c>
      <c r="D97" s="52">
        <f>B97-C97</f>
        <v>37888382.886999995</v>
      </c>
      <c r="E97" s="106">
        <v>4788151789.96</v>
      </c>
      <c r="F97" s="106">
        <v>2830719956.2340002</v>
      </c>
      <c r="G97" s="67">
        <f>E97-F97</f>
        <v>1957431833.7259998</v>
      </c>
    </row>
    <row r="98" spans="1:7" s="15" customFormat="1" ht="13.5" x14ac:dyDescent="0.2">
      <c r="A98" s="66" t="s">
        <v>88</v>
      </c>
      <c r="B98" s="53">
        <v>86574574.544</v>
      </c>
      <c r="C98" s="106">
        <v>63784733.516999997</v>
      </c>
      <c r="D98" s="52">
        <f>B98-C98</f>
        <v>22789841.027000003</v>
      </c>
      <c r="E98" s="106">
        <v>4764617602.8690004</v>
      </c>
      <c r="F98" s="106">
        <v>2805727935.8759999</v>
      </c>
      <c r="G98" s="67">
        <f>E98-F98</f>
        <v>1958889666.9930005</v>
      </c>
    </row>
    <row r="99" spans="1:7" s="15" customFormat="1" ht="12" x14ac:dyDescent="0.2">
      <c r="A99" s="68" t="s">
        <v>16</v>
      </c>
      <c r="B99" s="52">
        <f>B97-B98</f>
        <v>2468749.0579999983</v>
      </c>
      <c r="C99" s="52">
        <f>C97-C98</f>
        <v>-12629792.801999994</v>
      </c>
      <c r="D99" s="69"/>
      <c r="E99" s="52">
        <f>E97-E98</f>
        <v>23534187.090999603</v>
      </c>
      <c r="F99" s="69">
        <f>F97-F98</f>
        <v>24992020.358000278</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30971976.864</v>
      </c>
      <c r="C102" s="106">
        <v>20794208.686999999</v>
      </c>
      <c r="D102" s="52">
        <f>B102-C102</f>
        <v>10177768.177000001</v>
      </c>
      <c r="E102" s="106">
        <v>1309223514.0880001</v>
      </c>
      <c r="F102" s="106">
        <v>955227986.68400002</v>
      </c>
      <c r="G102" s="67">
        <f>E102-F102</f>
        <v>353995527.40400004</v>
      </c>
    </row>
    <row r="103" spans="1:7" s="15" customFormat="1" ht="13.5" x14ac:dyDescent="0.2">
      <c r="A103" s="66" t="s">
        <v>88</v>
      </c>
      <c r="B103" s="53">
        <v>34739990.457999997</v>
      </c>
      <c r="C103" s="106">
        <v>23348144.583000001</v>
      </c>
      <c r="D103" s="52">
        <f>B103-C103</f>
        <v>11391845.874999996</v>
      </c>
      <c r="E103" s="106">
        <v>1490109974.102</v>
      </c>
      <c r="F103" s="106">
        <v>1097187656.1300001</v>
      </c>
      <c r="G103" s="67">
        <f>E103-F103</f>
        <v>392922317.97199988</v>
      </c>
    </row>
    <row r="104" spans="1:7" s="25" customFormat="1" ht="12" x14ac:dyDescent="0.2">
      <c r="A104" s="68" t="s">
        <v>16</v>
      </c>
      <c r="B104" s="52">
        <f>B102-B103</f>
        <v>-3768013.5939999968</v>
      </c>
      <c r="C104" s="52">
        <f>C102-C103</f>
        <v>-2553935.8960000016</v>
      </c>
      <c r="D104" s="69"/>
      <c r="E104" s="52">
        <f>E102-E103</f>
        <v>-180886460.01399994</v>
      </c>
      <c r="F104" s="69">
        <f>F102-F103</f>
        <v>-141959669.4460001</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884.91703745143298</v>
      </c>
      <c r="C111" s="108">
        <v>826.35065714788698</v>
      </c>
      <c r="D111" s="72">
        <f>IFERROR(((B111/C111)-1)*100,IF(B111+C111&lt;&gt;0,100,0))</f>
        <v>7.0873520577432902</v>
      </c>
      <c r="E111" s="71"/>
      <c r="F111" s="107">
        <v>884.91703745143298</v>
      </c>
      <c r="G111" s="107">
        <v>875.262204890156</v>
      </c>
    </row>
    <row r="112" spans="1:7" s="15" customFormat="1" ht="12" x14ac:dyDescent="0.2">
      <c r="A112" s="66" t="s">
        <v>50</v>
      </c>
      <c r="B112" s="107">
        <v>872.01568394013998</v>
      </c>
      <c r="C112" s="108">
        <v>814.55379530892299</v>
      </c>
      <c r="D112" s="72">
        <f>IFERROR(((B112/C112)-1)*100,IF(B112+C112&lt;&gt;0,100,0))</f>
        <v>7.054400699148955</v>
      </c>
      <c r="E112" s="71"/>
      <c r="F112" s="107">
        <v>872.01568394013998</v>
      </c>
      <c r="G112" s="107">
        <v>862.48810747496498</v>
      </c>
    </row>
    <row r="113" spans="1:7" s="15" customFormat="1" ht="12" x14ac:dyDescent="0.2">
      <c r="A113" s="66" t="s">
        <v>51</v>
      </c>
      <c r="B113" s="107">
        <v>952.99808031512202</v>
      </c>
      <c r="C113" s="108">
        <v>886.34363707529496</v>
      </c>
      <c r="D113" s="72">
        <f>IFERROR(((B113/C113)-1)*100,IF(B113+C113&lt;&gt;0,100,0))</f>
        <v>7.5201581476648904</v>
      </c>
      <c r="E113" s="71"/>
      <c r="F113" s="107">
        <v>952.99808031512202</v>
      </c>
      <c r="G113" s="107">
        <v>942.79458233653304</v>
      </c>
    </row>
    <row r="114" spans="1:7" s="25" customFormat="1" ht="12" x14ac:dyDescent="0.2">
      <c r="A114" s="68" t="s">
        <v>52</v>
      </c>
      <c r="B114" s="72"/>
      <c r="C114" s="71"/>
      <c r="D114" s="73"/>
      <c r="E114" s="71"/>
      <c r="F114" s="58"/>
      <c r="G114" s="58"/>
    </row>
    <row r="115" spans="1:7" s="15" customFormat="1" ht="12" x14ac:dyDescent="0.2">
      <c r="A115" s="66" t="s">
        <v>56</v>
      </c>
      <c r="B115" s="107">
        <v>687.96480350456602</v>
      </c>
      <c r="C115" s="108">
        <v>635.19136266835903</v>
      </c>
      <c r="D115" s="72">
        <f>IFERROR(((B115/C115)-1)*100,IF(B115+C115&lt;&gt;0,100,0))</f>
        <v>8.308274315083942</v>
      </c>
      <c r="E115" s="71"/>
      <c r="F115" s="107">
        <v>687.96480350456602</v>
      </c>
      <c r="G115" s="107">
        <v>685.96551486097906</v>
      </c>
    </row>
    <row r="116" spans="1:7" s="15" customFormat="1" ht="12" x14ac:dyDescent="0.2">
      <c r="A116" s="66" t="s">
        <v>57</v>
      </c>
      <c r="B116" s="107">
        <v>898.27578788408903</v>
      </c>
      <c r="C116" s="108">
        <v>831.86008571232799</v>
      </c>
      <c r="D116" s="72">
        <f>IFERROR(((B116/C116)-1)*100,IF(B116+C116&lt;&gt;0,100,0))</f>
        <v>7.9839991499157881</v>
      </c>
      <c r="E116" s="71"/>
      <c r="F116" s="107">
        <v>898.27578788408903</v>
      </c>
      <c r="G116" s="107">
        <v>893.16203431171198</v>
      </c>
    </row>
    <row r="117" spans="1:7" s="15" customFormat="1" ht="12" x14ac:dyDescent="0.2">
      <c r="A117" s="66" t="s">
        <v>59</v>
      </c>
      <c r="B117" s="107">
        <v>1011.00069194656</v>
      </c>
      <c r="C117" s="108">
        <v>939.80927738069897</v>
      </c>
      <c r="D117" s="72">
        <f>IFERROR(((B117/C117)-1)*100,IF(B117+C117&lt;&gt;0,100,0))</f>
        <v>7.5750916999112183</v>
      </c>
      <c r="E117" s="71"/>
      <c r="F117" s="107">
        <v>1011.00069194656</v>
      </c>
      <c r="G117" s="107">
        <v>999.40724895018195</v>
      </c>
    </row>
    <row r="118" spans="1:7" s="15" customFormat="1" ht="12" x14ac:dyDescent="0.2">
      <c r="A118" s="66" t="s">
        <v>58</v>
      </c>
      <c r="B118" s="107">
        <v>920.90482114037604</v>
      </c>
      <c r="C118" s="108">
        <v>876.54168524971203</v>
      </c>
      <c r="D118" s="72">
        <f>IFERROR(((B118/C118)-1)*100,IF(B118+C118&lt;&gt;0,100,0))</f>
        <v>5.0611552921211889</v>
      </c>
      <c r="E118" s="71"/>
      <c r="F118" s="107">
        <v>920.90482114037604</v>
      </c>
      <c r="G118" s="107">
        <v>907.07004555377398</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281</v>
      </c>
      <c r="C127" s="53">
        <v>254</v>
      </c>
      <c r="D127" s="72">
        <f>IFERROR(((B127/C127)-1)*100,IF(B127+C127&lt;&gt;0,100,0))</f>
        <v>10.629921259842522</v>
      </c>
      <c r="E127" s="53">
        <v>15831</v>
      </c>
      <c r="F127" s="53">
        <v>12723</v>
      </c>
      <c r="G127" s="72">
        <f>IFERROR(((E127/F127)-1)*100,IF(E127+F127&lt;&gt;0,100,0))</f>
        <v>24.428200896015095</v>
      </c>
    </row>
    <row r="128" spans="1:7" s="15" customFormat="1" ht="12" x14ac:dyDescent="0.2">
      <c r="A128" s="66" t="s">
        <v>74</v>
      </c>
      <c r="B128" s="54">
        <v>25</v>
      </c>
      <c r="C128" s="53">
        <v>17</v>
      </c>
      <c r="D128" s="72">
        <f>IFERROR(((B128/C128)-1)*100,IF(B128+C128&lt;&gt;0,100,0))</f>
        <v>47.058823529411775</v>
      </c>
      <c r="E128" s="53">
        <v>321</v>
      </c>
      <c r="F128" s="53">
        <v>348</v>
      </c>
      <c r="G128" s="72">
        <f>IFERROR(((E128/F128)-1)*100,IF(E128+F128&lt;&gt;0,100,0))</f>
        <v>-7.7586206896551708</v>
      </c>
    </row>
    <row r="129" spans="1:7" s="25" customFormat="1" ht="12" x14ac:dyDescent="0.2">
      <c r="A129" s="68" t="s">
        <v>34</v>
      </c>
      <c r="B129" s="69">
        <f>SUM(B126:B128)</f>
        <v>306</v>
      </c>
      <c r="C129" s="69">
        <f>SUM(C126:C128)</f>
        <v>271</v>
      </c>
      <c r="D129" s="72">
        <f>IFERROR(((B129/C129)-1)*100,IF(B129+C129&lt;&gt;0,100,0))</f>
        <v>12.915129151291517</v>
      </c>
      <c r="E129" s="69">
        <f>SUM(E126:E128)</f>
        <v>16158</v>
      </c>
      <c r="F129" s="69">
        <f>SUM(F126:F128)</f>
        <v>13079</v>
      </c>
      <c r="G129" s="72">
        <f>IFERROR(((E129/F129)-1)*100,IF(E129+F129&lt;&gt;0,100,0))</f>
        <v>23.541555164767946</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10</v>
      </c>
      <c r="C132" s="53">
        <v>0</v>
      </c>
      <c r="D132" s="72">
        <f>IFERROR(((B132/C132)-1)*100,IF(B132+C132&lt;&gt;0,100,0))</f>
        <v>100</v>
      </c>
      <c r="E132" s="53">
        <v>288</v>
      </c>
      <c r="F132" s="53">
        <v>158</v>
      </c>
      <c r="G132" s="72">
        <f>IFERROR(((E132/F132)-1)*100,IF(E132+F132&lt;&gt;0,100,0))</f>
        <v>82.278481012658219</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10</v>
      </c>
      <c r="C134" s="69">
        <f>SUM(C132:C133)</f>
        <v>0</v>
      </c>
      <c r="D134" s="72">
        <f>IFERROR(((B134/C134)-1)*100,IF(B134+C134&lt;&gt;0,100,0))</f>
        <v>100</v>
      </c>
      <c r="E134" s="69">
        <f>SUM(E132:E133)</f>
        <v>288</v>
      </c>
      <c r="F134" s="69">
        <f>SUM(F132:F133)</f>
        <v>158</v>
      </c>
      <c r="G134" s="72">
        <f>IFERROR(((E134/F134)-1)*100,IF(E134+F134&lt;&gt;0,100,0))</f>
        <v>82.278481012658219</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273221</v>
      </c>
      <c r="C138" s="53">
        <v>208913</v>
      </c>
      <c r="D138" s="72">
        <f>IFERROR(((B138/C138)-1)*100,IF(B138+C138&lt;&gt;0,100,0))</f>
        <v>30.782191630008661</v>
      </c>
      <c r="E138" s="53">
        <v>13181647</v>
      </c>
      <c r="F138" s="53">
        <v>12652787</v>
      </c>
      <c r="G138" s="72">
        <f>IFERROR(((E138/F138)-1)*100,IF(E138+F138&lt;&gt;0,100,0))</f>
        <v>4.1797905868485641</v>
      </c>
    </row>
    <row r="139" spans="1:7" s="15" customFormat="1" ht="12" x14ac:dyDescent="0.2">
      <c r="A139" s="66" t="s">
        <v>74</v>
      </c>
      <c r="B139" s="54">
        <v>938</v>
      </c>
      <c r="C139" s="53">
        <v>225</v>
      </c>
      <c r="D139" s="72">
        <f>IFERROR(((B139/C139)-1)*100,IF(B139+C139&lt;&gt;0,100,0))</f>
        <v>316.88888888888886</v>
      </c>
      <c r="E139" s="53">
        <v>14835</v>
      </c>
      <c r="F139" s="53">
        <v>15964</v>
      </c>
      <c r="G139" s="72">
        <f>IFERROR(((E139/F139)-1)*100,IF(E139+F139&lt;&gt;0,100,0))</f>
        <v>-7.0721623653219767</v>
      </c>
    </row>
    <row r="140" spans="1:7" s="15" customFormat="1" ht="12" x14ac:dyDescent="0.2">
      <c r="A140" s="68" t="s">
        <v>34</v>
      </c>
      <c r="B140" s="69">
        <f>SUM(B137:B139)</f>
        <v>274159</v>
      </c>
      <c r="C140" s="69">
        <f>SUM(C137:C139)</f>
        <v>209138</v>
      </c>
      <c r="D140" s="72">
        <f>IFERROR(((B140/C140)-1)*100,IF(B140+C140&lt;&gt;0,100,0))</f>
        <v>31.089997991756647</v>
      </c>
      <c r="E140" s="69">
        <f>SUM(E137:E139)</f>
        <v>13197312</v>
      </c>
      <c r="F140" s="69">
        <f>SUM(F137:F139)</f>
        <v>12669173</v>
      </c>
      <c r="G140" s="72">
        <f>IFERROR(((E140/F140)-1)*100,IF(E140+F140&lt;&gt;0,100,0))</f>
        <v>4.1686935682384352</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85550</v>
      </c>
      <c r="C143" s="53">
        <v>0</v>
      </c>
      <c r="D143" s="72">
        <f>IFERROR(((B143/C143)-1)*100,)</f>
        <v>0</v>
      </c>
      <c r="E143" s="53">
        <v>293010</v>
      </c>
      <c r="F143" s="53">
        <v>183341</v>
      </c>
      <c r="G143" s="72">
        <f>IFERROR(((E143/F143)-1)*100,)</f>
        <v>59.816953109233609</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85550</v>
      </c>
      <c r="C145" s="69">
        <f>SUM(C143:C144)</f>
        <v>0</v>
      </c>
      <c r="D145" s="72">
        <f>IFERROR(((B145/C145)-1)*100,)</f>
        <v>0</v>
      </c>
      <c r="E145" s="69">
        <f>SUM(E143:E144)</f>
        <v>293010</v>
      </c>
      <c r="F145" s="69">
        <f>SUM(F143:F144)</f>
        <v>183341</v>
      </c>
      <c r="G145" s="72">
        <f>IFERROR(((E145/F145)-1)*100,)</f>
        <v>59.816953109233609</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22709180.856389999</v>
      </c>
      <c r="C149" s="53">
        <v>18299903.561889999</v>
      </c>
      <c r="D149" s="72">
        <f>IFERROR(((B149/C149)-1)*100,IF(B149+C149&lt;&gt;0,100,0))</f>
        <v>24.094538419767588</v>
      </c>
      <c r="E149" s="53">
        <v>1142049125.6389401</v>
      </c>
      <c r="F149" s="53">
        <v>1117612544.8501699</v>
      </c>
      <c r="G149" s="72">
        <f>IFERROR(((E149/F149)-1)*100,IF(E149+F149&lt;&gt;0,100,0))</f>
        <v>2.1864984337703675</v>
      </c>
    </row>
    <row r="150" spans="1:7" x14ac:dyDescent="0.2">
      <c r="A150" s="66" t="s">
        <v>74</v>
      </c>
      <c r="B150" s="54">
        <v>5328668.76</v>
      </c>
      <c r="C150" s="53">
        <v>1860222.55</v>
      </c>
      <c r="D150" s="72">
        <f>IFERROR(((B150/C150)-1)*100,IF(B150+C150&lt;&gt;0,100,0))</f>
        <v>186.45329345136687</v>
      </c>
      <c r="E150" s="53">
        <v>97948994.370000005</v>
      </c>
      <c r="F150" s="53">
        <v>104468679.14</v>
      </c>
      <c r="G150" s="72">
        <f>IFERROR(((E150/F150)-1)*100,IF(E150+F150&lt;&gt;0,100,0))</f>
        <v>-6.2408032949884173</v>
      </c>
    </row>
    <row r="151" spans="1:7" s="15" customFormat="1" ht="12" x14ac:dyDescent="0.2">
      <c r="A151" s="68" t="s">
        <v>34</v>
      </c>
      <c r="B151" s="69">
        <f>SUM(B148:B150)</f>
        <v>28037849.616389997</v>
      </c>
      <c r="C151" s="69">
        <f>SUM(C148:C150)</f>
        <v>20160126.111889999</v>
      </c>
      <c r="D151" s="72">
        <f>IFERROR(((B151/C151)-1)*100,IF(B151+C151&lt;&gt;0,100,0))</f>
        <v>39.075765006518928</v>
      </c>
      <c r="E151" s="69">
        <f>SUM(E148:E150)</f>
        <v>1240017198.7664399</v>
      </c>
      <c r="F151" s="69">
        <f>SUM(F148:F150)</f>
        <v>1222091066.23717</v>
      </c>
      <c r="G151" s="72">
        <f>IFERROR(((E151/F151)-1)*100,IF(E151+F151&lt;&gt;0,100,0))</f>
        <v>1.4668409764637902</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132229.07</v>
      </c>
      <c r="C154" s="53">
        <v>0</v>
      </c>
      <c r="D154" s="72">
        <f>IFERROR(((B154/C154)-1)*100,IF(B154+C154&lt;&gt;0,100,0))</f>
        <v>100</v>
      </c>
      <c r="E154" s="53">
        <v>449062.16729180003</v>
      </c>
      <c r="F154" s="53">
        <v>360065.52505</v>
      </c>
      <c r="G154" s="72">
        <f>IFERROR(((E154/F154)-1)*100,IF(E154+F154&lt;&gt;0,100,0))</f>
        <v>24.71679070898043</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132229.07</v>
      </c>
      <c r="C156" s="69">
        <f>SUM(C154:C155)</f>
        <v>0</v>
      </c>
      <c r="D156" s="72">
        <f>IFERROR(((B156/C156)-1)*100,IF(B156+C156&lt;&gt;0,100,0))</f>
        <v>100</v>
      </c>
      <c r="E156" s="69">
        <f>SUM(E154:E155)</f>
        <v>449062.16729180003</v>
      </c>
      <c r="F156" s="69">
        <f>SUM(F154:F155)</f>
        <v>360065.52505</v>
      </c>
      <c r="G156" s="72">
        <f>IFERROR(((E156/F156)-1)*100,IF(E156+F156&lt;&gt;0,100,0))</f>
        <v>24.71679070898043</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1617361</v>
      </c>
      <c r="C160" s="53">
        <v>1755382</v>
      </c>
      <c r="D160" s="72">
        <f>IFERROR(((B160/C160)-1)*100,IF(B160+C160&lt;&gt;0,100,0))</f>
        <v>-7.8627330119597882</v>
      </c>
      <c r="E160" s="65"/>
      <c r="F160" s="65"/>
      <c r="G160" s="52"/>
    </row>
    <row r="161" spans="1:7" s="15" customFormat="1" ht="12" x14ac:dyDescent="0.2">
      <c r="A161" s="66" t="s">
        <v>74</v>
      </c>
      <c r="B161" s="54">
        <v>1472</v>
      </c>
      <c r="C161" s="53">
        <v>1780</v>
      </c>
      <c r="D161" s="72">
        <f>IFERROR(((B161/C161)-1)*100,IF(B161+C161&lt;&gt;0,100,0))</f>
        <v>-17.303370786516858</v>
      </c>
      <c r="E161" s="65"/>
      <c r="F161" s="65"/>
      <c r="G161" s="52"/>
    </row>
    <row r="162" spans="1:7" s="25" customFormat="1" ht="12" x14ac:dyDescent="0.2">
      <c r="A162" s="68" t="s">
        <v>34</v>
      </c>
      <c r="B162" s="69">
        <f>SUM(B159:B161)</f>
        <v>1618833</v>
      </c>
      <c r="C162" s="69">
        <f>SUM(C159:C161)</f>
        <v>1757577</v>
      </c>
      <c r="D162" s="72">
        <f>IFERROR(((B162/C162)-1)*100,IF(B162+C162&lt;&gt;0,100,0))</f>
        <v>-7.8940495921373532</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196933</v>
      </c>
      <c r="C165" s="53">
        <v>48737</v>
      </c>
      <c r="D165" s="72">
        <f>IFERROR(((B165/C165)-1)*100,IF(B165+C165&lt;&gt;0,100,0))</f>
        <v>304.07288097338778</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196933</v>
      </c>
      <c r="C167" s="69">
        <f>SUM(C165:C166)</f>
        <v>48737</v>
      </c>
      <c r="D167" s="72">
        <f>IFERROR(((B167/C167)-1)*100,IF(B167+C167&lt;&gt;0,100,0))</f>
        <v>304.07288097338778</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21868</v>
      </c>
      <c r="C175" s="87">
        <v>23278</v>
      </c>
      <c r="D175" s="72">
        <f>IFERROR(((B175/C175)-1)*100,IF(B175+C175&lt;&gt;0,100,0))</f>
        <v>-6.0572214107741162</v>
      </c>
      <c r="E175" s="87">
        <v>1049210</v>
      </c>
      <c r="F175" s="87">
        <v>850018</v>
      </c>
      <c r="G175" s="72">
        <f>IFERROR(((E175/F175)-1)*100,IF(E175+F175&lt;&gt;0,100,0))</f>
        <v>23.433856694799402</v>
      </c>
    </row>
    <row r="176" spans="1:7" x14ac:dyDescent="0.2">
      <c r="A176" s="66" t="s">
        <v>32</v>
      </c>
      <c r="B176" s="86">
        <v>104372</v>
      </c>
      <c r="C176" s="87">
        <v>134614</v>
      </c>
      <c r="D176" s="72">
        <f t="shared" ref="D176:D178" si="5">IFERROR(((B176/C176)-1)*100,IF(B176+C176&lt;&gt;0,100,0))</f>
        <v>-22.465716790229841</v>
      </c>
      <c r="E176" s="87">
        <v>5647502</v>
      </c>
      <c r="F176" s="87">
        <v>5377682</v>
      </c>
      <c r="G176" s="72">
        <f>IFERROR(((E176/F176)-1)*100,IF(E176+F176&lt;&gt;0,100,0))</f>
        <v>5.0174034091268416</v>
      </c>
    </row>
    <row r="177" spans="1:7" x14ac:dyDescent="0.2">
      <c r="A177" s="66" t="s">
        <v>92</v>
      </c>
      <c r="B177" s="86">
        <v>41463267.636090003</v>
      </c>
      <c r="C177" s="87">
        <v>68293657.432799995</v>
      </c>
      <c r="D177" s="72">
        <f t="shared" si="5"/>
        <v>-39.286795883074092</v>
      </c>
      <c r="E177" s="87">
        <v>2263963974.03128</v>
      </c>
      <c r="F177" s="87">
        <v>2298623631.3849001</v>
      </c>
      <c r="G177" s="72">
        <f>IFERROR(((E177/F177)-1)*100,IF(E177+F177&lt;&gt;0,100,0))</f>
        <v>-1.5078439497612672</v>
      </c>
    </row>
    <row r="178" spans="1:7" x14ac:dyDescent="0.2">
      <c r="A178" s="66" t="s">
        <v>93</v>
      </c>
      <c r="B178" s="86">
        <v>229060</v>
      </c>
      <c r="C178" s="87">
        <v>257984</v>
      </c>
      <c r="D178" s="72">
        <f t="shared" si="5"/>
        <v>-11.211548002976935</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574</v>
      </c>
      <c r="C181" s="87">
        <v>864</v>
      </c>
      <c r="D181" s="72">
        <f t="shared" ref="D181:D184" si="6">IFERROR(((B181/C181)-1)*100,IF(B181+C181&lt;&gt;0,100,0))</f>
        <v>-33.564814814814817</v>
      </c>
      <c r="E181" s="87">
        <v>28042</v>
      </c>
      <c r="F181" s="87">
        <v>32908</v>
      </c>
      <c r="G181" s="72">
        <f t="shared" ref="G181" si="7">IFERROR(((E181/F181)-1)*100,IF(E181+F181&lt;&gt;0,100,0))</f>
        <v>-14.786678011425792</v>
      </c>
    </row>
    <row r="182" spans="1:7" x14ac:dyDescent="0.2">
      <c r="A182" s="66" t="s">
        <v>32</v>
      </c>
      <c r="B182" s="86">
        <v>4168</v>
      </c>
      <c r="C182" s="87">
        <v>18534</v>
      </c>
      <c r="D182" s="72">
        <f t="shared" si="6"/>
        <v>-77.511600302147414</v>
      </c>
      <c r="E182" s="87">
        <v>341196</v>
      </c>
      <c r="F182" s="87">
        <v>457248</v>
      </c>
      <c r="G182" s="72">
        <f t="shared" ref="G182" si="8">IFERROR(((E182/F182)-1)*100,IF(E182+F182&lt;&gt;0,100,0))</f>
        <v>-25.380537476380425</v>
      </c>
    </row>
    <row r="183" spans="1:7" x14ac:dyDescent="0.2">
      <c r="A183" s="66" t="s">
        <v>92</v>
      </c>
      <c r="B183" s="86">
        <v>51264.884859999998</v>
      </c>
      <c r="C183" s="87">
        <v>472688.32465999998</v>
      </c>
      <c r="D183" s="72">
        <f t="shared" si="6"/>
        <v>-89.154611572673332</v>
      </c>
      <c r="E183" s="87">
        <v>4375539.4204200003</v>
      </c>
      <c r="F183" s="87">
        <v>8982301.0266200006</v>
      </c>
      <c r="G183" s="72">
        <f t="shared" ref="G183" si="9">IFERROR(((E183/F183)-1)*100,IF(E183+F183&lt;&gt;0,100,0))</f>
        <v>-51.287098846357679</v>
      </c>
    </row>
    <row r="184" spans="1:7" x14ac:dyDescent="0.2">
      <c r="A184" s="66" t="s">
        <v>93</v>
      </c>
      <c r="B184" s="86">
        <v>74326</v>
      </c>
      <c r="C184" s="87">
        <v>105474</v>
      </c>
      <c r="D184" s="72">
        <f t="shared" si="6"/>
        <v>-29.531448508637204</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2023-10-31T05:33:36Z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