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69F51836-1DB6-4F48-968C-B43111695FF0}" xr6:coauthVersionLast="47" xr6:coauthVersionMax="47" xr10:uidLastSave="{00000000-0000-0000-0000-000000000000}"/>
  <bookViews>
    <workbookView xWindow="-120" yWindow="-120" windowWidth="19440" windowHeight="1116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156" i="1" l="1"/>
  <c r="G88" i="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<sst xmlns="http://schemas.openxmlformats.org/spreadsheetml/2006/main" count="265" uniqueCount="100">
  <si>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</si>
  <si>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</si>
  <si>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</si>
  <si>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</si>
  <si>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</si>
  <si>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</si>
  <si>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</si>
  <si>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</si>
  <si>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</si>
  <si>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</si>
  <si>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</si>
  <si>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</si>
  <si>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</si>
  <si>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</si>
  <si>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</si>
  <si>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</si>
  <si>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</si>
  <si>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</si>
  <si>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</si>
  <si>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</si>
  <si>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</si>
  <si>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</si>
  <si>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</si>
  <si>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</si>
  <si>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</si>
  <si>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</si>
  <si>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</si>
  <si>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</si>
  <si>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</si>
  <si>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</si>
  <si>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</si>
  <si>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</si>
  <si>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</si>
  <si>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</si>
  <si>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</si>
  <si>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</si>
  <si>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</si>
  <si>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</si>
  <si>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</si>
  <si>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</si>
  <si>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</si>
  <si>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</si>
  <si>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</si>
  <si>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</si>
  <si>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</si>
  <si>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</si>
  <si>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</si>
  <si>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</si>
  <si>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</si>
  <si>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</si>
  <si>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</si>
  <si>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</si>
  <si>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</si>
  <si>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</si>
  <si>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</si>
  <si>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</si>
  <si>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</si>
  <si>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</si>
  <si>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</si>
  <si>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</si>
  <si>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</si>
  <si>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</si>
  <si>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</si>
  <si>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</si>
  <si>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</si>
  <si>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</si>
  <si>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</si>
  <si>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</si>
  <si>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</si>
  <si>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</si>
  <si>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</si>
  <si>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</si>
  <si>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</si>
  <si>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</si>
  <si>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</si>
  <si>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</si>
  <si>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</si>
  <si>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</si>
  <si>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</si>
  <si>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</si>
  <si>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</si>
  <si>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</si>
  <si>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</si>
  <si>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</si>
  <si>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</si>
  <si>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</si>
  <si>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</si>
  <si>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</si>
  <si>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</si>
  <si>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</si>
  <si>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</si>
  <si>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</si>
  <si>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</si>
  <si>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</si>
  <si>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</si>
  <si>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</si>
  <si>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</si>
  <si>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3 October 2025</t>
  </si>
  <si>
    <t>03.10.2025</t>
  </si>
  <si>
    <t>04.10.2024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</si>
</sst>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2203755</v>
      </c>
      <c r="C11" s="54">
        <v>2087287</v>
      </c>
      <c r="D11" s="73">
        <f>IFERROR(((B11/C11)-1)*100,IF(B11+C11&lt;&gt;0,100,0))</f>
        <v>5.5798747369192547</v>
      </c>
      <c r="E11" s="54">
        <v>75274103</v>
      </c>
      <c r="F11" s="54">
        <v>71035971</v>
      </c>
      <c r="G11" s="73">
        <f>IFERROR(((E11/F11)-1)*100,IF(E11+F11&lt;&gt;0,100,0))</f>
        <v>5.9661773328895551</v>
      </c>
    </row>
    <row r="12" spans="1:7" s="15" customFormat="1" ht="12" x14ac:dyDescent="0.2">
      <c r="A12" s="51" t="s">
        <v>9</v>
      </c>
      <c r="B12" s="54">
        <v>1952566.531</v>
      </c>
      <c r="C12" s="54">
        <v>1556467.139</v>
      </c>
      <c r="D12" s="73">
        <f>IFERROR(((B12/C12)-1)*100,IF(B12+C12&lt;&gt;0,100,0))</f>
        <v>25.448618995868188</v>
      </c>
      <c r="E12" s="54">
        <v>65114124.098999999</v>
      </c>
      <c r="F12" s="54">
        <v>58509929.170999996</v>
      </c>
      <c r="G12" s="73">
        <f>IFERROR(((E12/F12)-1)*100,IF(E12+F12&lt;&gt;0,100,0))</f>
        <v>11.287306311205247</v>
      </c>
    </row>
    <row r="13" spans="1:7" s="15" customFormat="1" ht="12" x14ac:dyDescent="0.2">
      <c r="A13" s="51" t="s">
        <v>10</v>
      </c>
      <c r="B13" s="54">
        <v>154924725.664783</v>
      </c>
      <c r="C13" s="54">
        <v>117593104.032745</v>
      </c>
      <c r="D13" s="73">
        <f>IFERROR(((B13/C13)-1)*100,IF(B13+C13&lt;&gt;0,100,0))</f>
        <v>31.746437802715555</v>
      </c>
      <c r="E13" s="54">
        <v>5384857203.1149702</v>
      </c>
      <c r="F13" s="54">
        <v>4068766005.3017998</v>
      </c>
      <c r="G13" s="73">
        <f>IFERROR(((E13/F13)-1)*100,IF(E13+F13&lt;&gt;0,100,0))</f>
        <v>32.34620020168866</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550</v>
      </c>
      <c r="C16" s="54">
        <v>471</v>
      </c>
      <c r="D16" s="73">
        <f>IFERROR(((B16/C16)-1)*100,IF(B16+C16&lt;&gt;0,100,0))</f>
        <v>16.772823779193203</v>
      </c>
      <c r="E16" s="54">
        <v>18192</v>
      </c>
      <c r="F16" s="54">
        <v>17402</v>
      </c>
      <c r="G16" s="73">
        <f>IFERROR(((E16/F16)-1)*100,IF(E16+F16&lt;&gt;0,100,0))</f>
        <v>4.5397080795310796</v>
      </c>
    </row>
    <row r="17" spans="1:7" s="15" customFormat="1" ht="12" x14ac:dyDescent="0.2">
      <c r="A17" s="51" t="s">
        <v>9</v>
      </c>
      <c r="B17" s="54">
        <v>321051.73100000003</v>
      </c>
      <c r="C17" s="54">
        <v>151338.628</v>
      </c>
      <c r="D17" s="73">
        <f>IFERROR(((B17/C17)-1)*100,IF(B17+C17&lt;&gt;0,100,0))</f>
        <v>112.14129878328225</v>
      </c>
      <c r="E17" s="54">
        <v>9759072.0969999991</v>
      </c>
      <c r="F17" s="54">
        <v>8667490.9499999993</v>
      </c>
      <c r="G17" s="73">
        <f>IFERROR(((E17/F17)-1)*100,IF(E17+F17&lt;&gt;0,100,0))</f>
        <v>12.593969273195494</v>
      </c>
    </row>
    <row r="18" spans="1:7" s="15" customFormat="1" ht="12" x14ac:dyDescent="0.2">
      <c r="A18" s="51" t="s">
        <v>10</v>
      </c>
      <c r="B18" s="54">
        <v>17778275.6602787</v>
      </c>
      <c r="C18" s="54">
        <v>9534756.2924701702</v>
      </c>
      <c r="D18" s="73">
        <f>IFERROR(((B18/C18)-1)*100,IF(B18+C18&lt;&gt;0,100,0))</f>
        <v>86.457578095820224</v>
      </c>
      <c r="E18" s="54">
        <v>748497793.82490695</v>
      </c>
      <c r="F18" s="54">
        <v>450947130.869178</v>
      </c>
      <c r="G18" s="73">
        <f>IFERROR(((E18/F18)-1)*100,IF(E18+F18&lt;&gt;0,100,0))</f>
        <v>65.983491763705189</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30679099.890110001</v>
      </c>
      <c r="C24" s="53">
        <v>16943049.076030001</v>
      </c>
      <c r="D24" s="52">
        <f>B24-C24</f>
        <v>13736050.81408</v>
      </c>
      <c r="E24" s="54">
        <v>768439196.68905997</v>
      </c>
      <c r="F24" s="54">
        <v>572863223.29508996</v>
      </c>
      <c r="G24" s="52">
        <f>E24-F24</f>
        <v>195575973.39397001</v>
      </c>
    </row>
    <row r="25" spans="1:7" s="15" customFormat="1" ht="12" x14ac:dyDescent="0.2">
      <c r="A25" s="55" t="s">
        <v>15</v>
      </c>
      <c r="B25" s="53">
        <v>34000193.072740003</v>
      </c>
      <c r="C25" s="53">
        <v>21261405.87709</v>
      </c>
      <c r="D25" s="52">
        <f>B25-C25</f>
        <v>12738787.195650004</v>
      </c>
      <c r="E25" s="54">
        <v>973683819.12884998</v>
      </c>
      <c r="F25" s="54">
        <v>669619240.19342005</v>
      </c>
      <c r="G25" s="52">
        <f>E25-F25</f>
        <v>304064578.93542993</v>
      </c>
    </row>
    <row r="26" spans="1:7" s="25" customFormat="1" ht="12" x14ac:dyDescent="0.2">
      <c r="A26" s="56" t="s">
        <v>16</v>
      </c>
      <c r="B26" s="57">
        <f>B24-B25</f>
        <v>-3321093.1826300025</v>
      </c>
      <c r="C26" s="57">
        <f>C24-C25</f>
        <v>-4318356.8010599986</v>
      </c>
      <c r="D26" s="57"/>
      <c r="E26" s="57">
        <f>E24-E25</f>
        <v>-205244622.43979001</v>
      </c>
      <c r="F26" s="57">
        <f>F24-F25</f>
        <v>-96756016.898330092</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109778.11900092001</v>
      </c>
      <c r="C33" s="104">
        <v>86332.417361689993</v>
      </c>
      <c r="D33" s="73">
        <f t="shared" ref="D33:D42" si="0">IFERROR(((B33/C33)-1)*100,IF(B33+C33&lt;&gt;0,100,0))</f>
        <v>27.157471498804632</v>
      </c>
      <c r="E33" s="51"/>
      <c r="F33" s="104">
        <v>109778.12</v>
      </c>
      <c r="G33" s="104">
        <v>106700.14</v>
      </c>
    </row>
    <row r="34" spans="1:7" s="15" customFormat="1" ht="12" x14ac:dyDescent="0.2">
      <c r="A34" s="51" t="s">
        <v>23</v>
      </c>
      <c r="B34" s="104">
        <v>104007.22621706</v>
      </c>
      <c r="C34" s="104">
        <v>91194.444105570001</v>
      </c>
      <c r="D34" s="73">
        <f t="shared" si="0"/>
        <v>14.049959114458165</v>
      </c>
      <c r="E34" s="51"/>
      <c r="F34" s="104">
        <v>104354.42</v>
      </c>
      <c r="G34" s="104">
        <v>101924.24</v>
      </c>
    </row>
    <row r="35" spans="1:7" s="15" customFormat="1" ht="12" x14ac:dyDescent="0.2">
      <c r="A35" s="51" t="s">
        <v>24</v>
      </c>
      <c r="B35" s="104">
        <v>99440.750664039995</v>
      </c>
      <c r="C35" s="104">
        <v>88117.856082190003</v>
      </c>
      <c r="D35" s="73">
        <f t="shared" si="0"/>
        <v>12.849716374498277</v>
      </c>
      <c r="E35" s="51"/>
      <c r="F35" s="104">
        <v>99440.75</v>
      </c>
      <c r="G35" s="104">
        <v>96793.75</v>
      </c>
    </row>
    <row r="36" spans="1:7" s="15" customFormat="1" ht="12" x14ac:dyDescent="0.2">
      <c r="A36" s="51" t="s">
        <v>25</v>
      </c>
      <c r="B36" s="104">
        <v>102696.68413494001</v>
      </c>
      <c r="C36" s="104">
        <v>78282.374598990005</v>
      </c>
      <c r="D36" s="73">
        <f t="shared" si="0"/>
        <v>31.18749228164701</v>
      </c>
      <c r="E36" s="51"/>
      <c r="F36" s="104">
        <v>102696.68</v>
      </c>
      <c r="G36" s="104">
        <v>99699.21</v>
      </c>
    </row>
    <row r="37" spans="1:7" s="15" customFormat="1" ht="12" x14ac:dyDescent="0.2">
      <c r="A37" s="51" t="s">
        <v>79</v>
      </c>
      <c r="B37" s="104">
        <v>112669.96273559</v>
      </c>
      <c r="C37" s="104">
        <v>58821.402389499999</v>
      </c>
      <c r="D37" s="73">
        <f t="shared" si="0"/>
        <v>91.545862829857171</v>
      </c>
      <c r="E37" s="51"/>
      <c r="F37" s="104">
        <v>114968.01</v>
      </c>
      <c r="G37" s="104">
        <v>108911.37</v>
      </c>
    </row>
    <row r="38" spans="1:7" s="15" customFormat="1" ht="12" x14ac:dyDescent="0.2">
      <c r="A38" s="51" t="s">
        <v>26</v>
      </c>
      <c r="B38" s="104">
        <v>145560.96297349999</v>
      </c>
      <c r="C38" s="104">
        <v>119400.92054296999</v>
      </c>
      <c r="D38" s="73">
        <f t="shared" si="0"/>
        <v>21.909414359259927</v>
      </c>
      <c r="E38" s="51"/>
      <c r="F38" s="104">
        <v>145725.53</v>
      </c>
      <c r="G38" s="104">
        <v>139797.54</v>
      </c>
    </row>
    <row r="39" spans="1:7" s="15" customFormat="1" ht="12" x14ac:dyDescent="0.2">
      <c r="A39" s="51" t="s">
        <v>27</v>
      </c>
      <c r="B39" s="104">
        <v>21675.220491700002</v>
      </c>
      <c r="C39" s="104">
        <v>20912.930346040001</v>
      </c>
      <c r="D39" s="73">
        <f t="shared" si="0"/>
        <v>3.6450661530766482</v>
      </c>
      <c r="E39" s="51"/>
      <c r="F39" s="104">
        <v>21675.22</v>
      </c>
      <c r="G39" s="104">
        <v>21014.57</v>
      </c>
    </row>
    <row r="40" spans="1:7" s="15" customFormat="1" ht="12" x14ac:dyDescent="0.2">
      <c r="A40" s="51" t="s">
        <v>28</v>
      </c>
      <c r="B40" s="104">
        <v>140119.88240916</v>
      </c>
      <c r="C40" s="104">
        <v>121203.17177513</v>
      </c>
      <c r="D40" s="73">
        <f t="shared" si="0"/>
        <v>15.607438614829693</v>
      </c>
      <c r="E40" s="51"/>
      <c r="F40" s="104">
        <v>140121.29999999999</v>
      </c>
      <c r="G40" s="104">
        <v>135393.95000000001</v>
      </c>
    </row>
    <row r="41" spans="1:7" s="15" customFormat="1" ht="12" x14ac:dyDescent="0.2">
      <c r="A41" s="51" t="s">
        <v>29</v>
      </c>
      <c r="B41" s="59"/>
      <c r="C41" s="59"/>
      <c r="D41" s="73">
        <f t="shared" si="0"/>
        <v>0</v>
      </c>
      <c r="E41" s="51"/>
      <c r="F41" s="59"/>
      <c r="G41" s="59"/>
    </row>
    <row r="42" spans="1:7" s="15" customFormat="1" ht="12" x14ac:dyDescent="0.2">
      <c r="A42" s="51" t="s">
        <v>78</v>
      </c>
      <c r="B42" s="104">
        <v>622.57321128000001</v>
      </c>
      <c r="C42" s="104">
        <v>636.43355357999997</v>
      </c>
      <c r="D42" s="73">
        <f t="shared" si="0"/>
        <v>-2.1778145137122618</v>
      </c>
      <c r="E42" s="51"/>
      <c r="F42" s="104">
        <v>645.54</v>
      </c>
      <c r="G42" s="104">
        <v>617.34</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23473.658889895101</v>
      </c>
      <c r="D48" s="59"/>
      <c r="E48" s="105">
        <v>20118.363065838599</v>
      </c>
      <c r="F48" s="59"/>
      <c r="G48" s="73">
        <f>IFERROR(((C48/E48)-1)*100,IF(C48+E48&lt;&gt;0,100,0))</f>
        <v>16.677777476607258</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2918</v>
      </c>
      <c r="D54" s="62"/>
      <c r="E54" s="106">
        <v>497948</v>
      </c>
      <c r="F54" s="106">
        <v>63752470.009999998</v>
      </c>
      <c r="G54" s="106">
        <v>11145039.66846</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6590</v>
      </c>
      <c r="C68" s="53">
        <v>8203</v>
      </c>
      <c r="D68" s="73">
        <f>IFERROR(((B68/C68)-1)*100,IF(B68+C68&lt;&gt;0,100,0))</f>
        <v>-19.663537730098746</v>
      </c>
      <c r="E68" s="53">
        <v>232647</v>
      </c>
      <c r="F68" s="53">
        <v>241083</v>
      </c>
      <c r="G68" s="73">
        <f>IFERROR(((E68/F68)-1)*100,IF(E68+F68&lt;&gt;0,100,0))</f>
        <v>-3.4992098157066276</v>
      </c>
    </row>
    <row r="69" spans="1:7" s="15" customFormat="1" ht="12" x14ac:dyDescent="0.2">
      <c r="A69" s="66" t="s">
        <v>54</v>
      </c>
      <c r="B69" s="54">
        <v>291822461.29799998</v>
      </c>
      <c r="C69" s="53">
        <v>310138671.30800003</v>
      </c>
      <c r="D69" s="73">
        <f>IFERROR(((B69/C69)-1)*100,IF(B69+C69&lt;&gt;0,100,0))</f>
        <v>-5.905813013498773</v>
      </c>
      <c r="E69" s="53">
        <v>10563218002.167</v>
      </c>
      <c r="F69" s="53">
        <v>9558168141.3379993</v>
      </c>
      <c r="G69" s="73">
        <f>IFERROR(((E69/F69)-1)*100,IF(E69+F69&lt;&gt;0,100,0))</f>
        <v>10.515088727956901</v>
      </c>
    </row>
    <row r="70" spans="1:7" s="15" customFormat="1" ht="12" x14ac:dyDescent="0.2">
      <c r="A70" s="66" t="s">
        <v>55</v>
      </c>
      <c r="B70" s="54">
        <v>287021139.02258003</v>
      </c>
      <c r="C70" s="53">
        <v>286698108.84346998</v>
      </c>
      <c r="D70" s="73">
        <f>IFERROR(((B70/C70)-1)*100,IF(B70+C70&lt;&gt;0,100,0))</f>
        <v>0.11267258804501523</v>
      </c>
      <c r="E70" s="53">
        <v>9923630040.9814301</v>
      </c>
      <c r="F70" s="53">
        <v>8627590091.2788506</v>
      </c>
      <c r="G70" s="73">
        <f>IFERROR(((E70/F70)-1)*100,IF(E70+F70&lt;&gt;0,100,0))</f>
        <v>15.022039016580923</v>
      </c>
    </row>
    <row r="71" spans="1:7" s="15" customFormat="1" ht="12" x14ac:dyDescent="0.2">
      <c r="A71" s="66" t="s">
        <v>93</v>
      </c>
      <c r="B71" s="73">
        <f>IFERROR(B69/B68/1000,)</f>
        <v>44.2826193168437</v>
      </c>
      <c r="C71" s="73">
        <f>IFERROR(C69/C68/1000,)</f>
        <v>37.807957004510548</v>
      </c>
      <c r="D71" s="73">
        <f>IFERROR(((B71/C71)-1)*100,IF(B71+C71&lt;&gt;0,100,0))</f>
        <v>17.125131388508287</v>
      </c>
      <c r="E71" s="73">
        <f>IFERROR(E69/E68/1000,)</f>
        <v>45.40448835431792</v>
      </c>
      <c r="F71" s="73">
        <f>IFERROR(F69/F68/1000,)</f>
        <v>39.646794429047254</v>
      </c>
      <c r="G71" s="73">
        <f>IFERROR(((E71/F71)-1)*100,IF(E71+F71&lt;&gt;0,100,0))</f>
        <v>14.522470248066988</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3328</v>
      </c>
      <c r="C74" s="53">
        <v>2678</v>
      </c>
      <c r="D74" s="73">
        <f>IFERROR(((B74/C74)-1)*100,IF(B74+C74&lt;&gt;0,100,0))</f>
        <v>24.271844660194162</v>
      </c>
      <c r="E74" s="53">
        <v>104124</v>
      </c>
      <c r="F74" s="53">
        <v>102410</v>
      </c>
      <c r="G74" s="73">
        <f>IFERROR(((E74/F74)-1)*100,IF(E74+F74&lt;&gt;0,100,0))</f>
        <v>1.6736646811834843</v>
      </c>
    </row>
    <row r="75" spans="1:7" s="15" customFormat="1" ht="12" x14ac:dyDescent="0.2">
      <c r="A75" s="66" t="s">
        <v>54</v>
      </c>
      <c r="B75" s="54">
        <v>776415273.38999999</v>
      </c>
      <c r="C75" s="53">
        <v>783391891.50800002</v>
      </c>
      <c r="D75" s="73">
        <f>IFERROR(((B75/C75)-1)*100,IF(B75+C75&lt;&gt;0,100,0))</f>
        <v>-0.89056552584049209</v>
      </c>
      <c r="E75" s="53">
        <v>28825341890.481998</v>
      </c>
      <c r="F75" s="53">
        <v>26553051456.09</v>
      </c>
      <c r="G75" s="73">
        <f>IFERROR(((E75/F75)-1)*100,IF(E75+F75&lt;&gt;0,100,0))</f>
        <v>8.5575491696297856</v>
      </c>
    </row>
    <row r="76" spans="1:7" s="15" customFormat="1" ht="12" x14ac:dyDescent="0.2">
      <c r="A76" s="66" t="s">
        <v>55</v>
      </c>
      <c r="B76" s="54">
        <v>759856773.85585999</v>
      </c>
      <c r="C76" s="53">
        <v>755464219.78091002</v>
      </c>
      <c r="D76" s="73">
        <f>IFERROR(((B76/C76)-1)*100,IF(B76+C76&lt;&gt;0,100,0))</f>
        <v>0.58143773853696068</v>
      </c>
      <c r="E76" s="53">
        <v>27247587489.340698</v>
      </c>
      <c r="F76" s="53">
        <v>23977332872.276901</v>
      </c>
      <c r="G76" s="73">
        <f>IFERROR(((E76/F76)-1)*100,IF(E76+F76&lt;&gt;0,100,0))</f>
        <v>13.638942389814069</v>
      </c>
    </row>
    <row r="77" spans="1:7" s="15" customFormat="1" ht="12" x14ac:dyDescent="0.2">
      <c r="A77" s="66" t="s">
        <v>93</v>
      </c>
      <c r="B77" s="73">
        <f>IFERROR(B75/B74/1000,)</f>
        <v>233.29785859074519</v>
      </c>
      <c r="C77" s="73">
        <f>IFERROR(C75/C74/1000,)</f>
        <v>292.52871228827485</v>
      </c>
      <c r="D77" s="73">
        <f>IFERROR(((B77/C77)-1)*100,IF(B77+C77&lt;&gt;0,100,0))</f>
        <v>-20.24787694657477</v>
      </c>
      <c r="E77" s="73">
        <f>IFERROR(E75/E74/1000,)</f>
        <v>276.83667445048212</v>
      </c>
      <c r="F77" s="73">
        <f>IFERROR(F75/F74/1000,)</f>
        <v>259.28182263538713</v>
      </c>
      <c r="G77" s="73">
        <f>IFERROR(((E77/F77)-1)*100,IF(E77+F77&lt;&gt;0,100,0))</f>
        <v>6.7705678850388695</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740</v>
      </c>
      <c r="C80" s="53">
        <v>289</v>
      </c>
      <c r="D80" s="73">
        <f>IFERROR(((B80/C80)-1)*100,IF(B80+C80&lt;&gt;0,100,0))</f>
        <v>156.05536332179932</v>
      </c>
      <c r="E80" s="53">
        <v>12777</v>
      </c>
      <c r="F80" s="53">
        <v>8561</v>
      </c>
      <c r="G80" s="73">
        <f>IFERROR(((E80/F80)-1)*100,IF(E80+F80&lt;&gt;0,100,0))</f>
        <v>49.2465833430674</v>
      </c>
    </row>
    <row r="81" spans="1:7" s="15" customFormat="1" ht="12" x14ac:dyDescent="0.2">
      <c r="A81" s="66" t="s">
        <v>54</v>
      </c>
      <c r="B81" s="54">
        <v>23411145.028000001</v>
      </c>
      <c r="C81" s="53">
        <v>12833425.181</v>
      </c>
      <c r="D81" s="73">
        <f>IFERROR(((B81/C81)-1)*100,IF(B81+C81&lt;&gt;0,100,0))</f>
        <v>82.423201115945318</v>
      </c>
      <c r="E81" s="53">
        <v>800868057.15199995</v>
      </c>
      <c r="F81" s="53">
        <v>877900249.25999999</v>
      </c>
      <c r="G81" s="73">
        <f>IFERROR(((E81/F81)-1)*100,IF(E81+F81&lt;&gt;0,100,0))</f>
        <v>-8.7745950833175037</v>
      </c>
    </row>
    <row r="82" spans="1:7" s="15" customFormat="1" ht="12" x14ac:dyDescent="0.2">
      <c r="A82" s="66" t="s">
        <v>55</v>
      </c>
      <c r="B82" s="54">
        <v>4299901.2685095202</v>
      </c>
      <c r="C82" s="53">
        <v>-1627537.4035600601</v>
      </c>
      <c r="D82" s="73">
        <f>IFERROR(((B82/C82)-1)*100,IF(B82+C82&lt;&gt;0,100,0))</f>
        <v>-364.19677109134062</v>
      </c>
      <c r="E82" s="53">
        <v>170105892.29415599</v>
      </c>
      <c r="F82" s="53">
        <v>191993714.86750001</v>
      </c>
      <c r="G82" s="73">
        <f>IFERROR(((E82/F82)-1)*100,IF(E82+F82&lt;&gt;0,100,0))</f>
        <v>-11.400280779216853</v>
      </c>
    </row>
    <row r="83" spans="1:7" x14ac:dyDescent="0.2">
      <c r="A83" s="66" t="s">
        <v>93</v>
      </c>
      <c r="B83" s="73">
        <f>IFERROR(B81/B80/1000,)</f>
        <v>31.636682470270273</v>
      </c>
      <c r="C83" s="73">
        <f>IFERROR(C81/C80/1000,)</f>
        <v>44.406315505190307</v>
      </c>
      <c r="D83" s="73">
        <f>IFERROR(((B83/C83)-1)*100,IF(B83+C83&lt;&gt;0,100,0))</f>
        <v>-28.756344429042958</v>
      </c>
      <c r="E83" s="73">
        <f>IFERROR(E81/E80/1000,)</f>
        <v>62.680445891210766</v>
      </c>
      <c r="F83" s="73">
        <f>IFERROR(F81/F80/1000,)</f>
        <v>102.54646060740568</v>
      </c>
      <c r="G83" s="73">
        <f>IFERROR(((E83/F83)-1)*100,IF(E83+F83&lt;&gt;0,100,0))</f>
        <v>-38.876051382036557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10658</v>
      </c>
      <c r="C86" s="51">
        <f>C68+C74+C80</f>
        <v>11170</v>
      </c>
      <c r="D86" s="73">
        <f>IFERROR(((B86/C86)-1)*100,IF(B86+C86&lt;&gt;0,100,0))</f>
        <v>-4.583706356311545</v>
      </c>
      <c r="E86" s="51">
        <f>E68+E74+E80</f>
        <v>349548</v>
      </c>
      <c r="F86" s="51">
        <f>F68+F74+F80</f>
        <v>352054</v>
      </c>
      <c r="G86" s="73">
        <f>IFERROR(((E86/F86)-1)*100,IF(E86+F86&lt;&gt;0,100,0))</f>
        <v>-0.71182261812108294</v>
      </c>
    </row>
    <row r="87" spans="1:7" s="15" customFormat="1" ht="12" x14ac:dyDescent="0.2">
      <c r="A87" s="66" t="s">
        <v>54</v>
      </c>
      <c r="B87" s="51">
        <f t="shared" ref="B87:C87" si="1">B69+B75+B81</f>
        <v>1091648879.7160001</v>
      </c>
      <c r="C87" s="51">
        <f t="shared" si="1"/>
        <v>1106363987.997</v>
      </c>
      <c r="D87" s="73">
        <f>IFERROR(((B87/C87)-1)*100,IF(B87+C87&lt;&gt;0,100,0))</f>
        <v>-1.3300422320904226</v>
      </c>
      <c r="E87" s="51">
        <f t="shared" ref="E87:F87" si="2">E69+E75+E81</f>
        <v>40189427949.801003</v>
      </c>
      <c r="F87" s="51">
        <f t="shared" si="2"/>
        <v>36989119846.688004</v>
      </c>
      <c r="G87" s="73">
        <f>IFERROR(((E87/F87)-1)*100,IF(E87+F87&lt;&gt;0,100,0))</f>
        <v>8.6520255588064643</v>
      </c>
    </row>
    <row r="88" spans="1:7" s="15" customFormat="1" ht="12" x14ac:dyDescent="0.2">
      <c r="A88" s="66" t="s">
        <v>55</v>
      </c>
      <c r="B88" s="51">
        <f t="shared" ref="B88:C88" si="3">B70+B76+B82</f>
        <v>1051177814.1469495</v>
      </c>
      <c r="C88" s="51">
        <f t="shared" si="3"/>
        <v>1040534791.22082</v>
      </c>
      <c r="D88" s="73">
        <f>IFERROR(((B88/C88)-1)*100,IF(B88+C88&lt;&gt;0,100,0))</f>
        <v>1.0228416210516622</v>
      </c>
      <c r="E88" s="51">
        <f t="shared" ref="E88:F88" si="4">E70+E76+E82</f>
        <v>37341323422.616287</v>
      </c>
      <c r="F88" s="51">
        <f t="shared" si="4"/>
        <v>32796916678.423252</v>
      </c>
      <c r="G88" s="73">
        <f>IFERROR(((E88/F88)-1)*100,IF(E88+F88&lt;&gt;0,100,0))</f>
        <v>13.856201144611724</v>
      </c>
    </row>
    <row r="89" spans="1:7" x14ac:dyDescent="0.2">
      <c r="A89" s="66" t="s">
        <v>94</v>
      </c>
      <c r="B89" s="73">
        <f>IFERROR((B75/B87)*100,IF(B75+B87&lt;&gt;0,100,0))</f>
        <v>71.12316861370202</v>
      </c>
      <c r="C89" s="73">
        <f>IFERROR((C75/C87)*100,IF(C75+C87&lt;&gt;0,100,0))</f>
        <v>70.807790203500758</v>
      </c>
      <c r="D89" s="73">
        <f>IFERROR(((B89/C89)-1)*100,IF(B89+C89&lt;&gt;0,100,0))</f>
        <v>0.44540072398089325</v>
      </c>
      <c r="E89" s="73">
        <f>IFERROR((E75/E87)*100,IF(E75+E87&lt;&gt;0,100,0))</f>
        <v>71.723692923637955</v>
      </c>
      <c r="F89" s="73">
        <f>IFERROR((F75/F87)*100,IF(F75+F87&lt;&gt;0,100,0))</f>
        <v>71.786113230449175</v>
      </c>
      <c r="G89" s="73">
        <f>IFERROR(((E89/F89)-1)*100,IF(E89+F89&lt;&gt;0,100,0))</f>
        <v>-8.6953177992565855E-2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124304338.352</v>
      </c>
      <c r="C97" s="107">
        <v>75258364.888999999</v>
      </c>
      <c r="D97" s="52">
        <f>B97-C97</f>
        <v>49045973.463</v>
      </c>
      <c r="E97" s="107">
        <v>4226975521.4310002</v>
      </c>
      <c r="F97" s="107">
        <v>3843208383.2969999</v>
      </c>
      <c r="G97" s="68">
        <f>E97-F97</f>
        <v>383767138.1340003</v>
      </c>
    </row>
    <row r="98" spans="1:7" s="15" customFormat="1" ht="13.5" x14ac:dyDescent="0.2">
      <c r="A98" s="66" t="s">
        <v>88</v>
      </c>
      <c r="B98" s="53">
        <v>164527744.95100001</v>
      </c>
      <c r="C98" s="107">
        <v>61568987.266999997</v>
      </c>
      <c r="D98" s="52">
        <f>B98-C98</f>
        <v>102958757.68400002</v>
      </c>
      <c r="E98" s="107">
        <v>4105422515.1389999</v>
      </c>
      <c r="F98" s="107">
        <v>3748742961.6259999</v>
      </c>
      <c r="G98" s="68">
        <f>E98-F98</f>
        <v>356679553.51300001</v>
      </c>
    </row>
    <row r="99" spans="1:7" s="15" customFormat="1" ht="12" x14ac:dyDescent="0.2">
      <c r="A99" s="69" t="s">
        <v>16</v>
      </c>
      <c r="B99" s="52">
        <f>B97-B98</f>
        <v>-40223406.599000007</v>
      </c>
      <c r="C99" s="52">
        <f>C97-C98</f>
        <v>13689377.622000001</v>
      </c>
      <c r="D99" s="70"/>
      <c r="E99" s="52">
        <f>E97-E98</f>
        <v>121553006.29200029</v>
      </c>
      <c r="F99" s="70">
        <f>F97-F98</f>
        <v>94465421.671000004</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1259.95215393836</v>
      </c>
      <c r="C111" s="108">
        <v>1074.5814632806701</v>
      </c>
      <c r="D111" s="73">
        <f>IFERROR(((B111/C111)-1)*100,IF(B111+C111&lt;&gt;0,100,0))</f>
        <v>17.250501427016786</v>
      </c>
      <c r="E111" s="72"/>
      <c r="F111" s="109">
        <v>1260.01253225707</v>
      </c>
      <c r="G111" s="109">
        <v>1257.1771619746</v>
      </c>
    </row>
    <row r="112" spans="1:7" s="15" customFormat="1" ht="12" x14ac:dyDescent="0.2">
      <c r="A112" s="66" t="s">
        <v>50</v>
      </c>
      <c r="B112" s="109">
        <v>1238.0383372927099</v>
      </c>
      <c r="C112" s="108">
        <v>1057.7627780294499</v>
      </c>
      <c r="D112" s="73">
        <f>IFERROR(((B112/C112)-1)*100,IF(B112+C112&lt;&gt;0,100,0))</f>
        <v>17.043099171924236</v>
      </c>
      <c r="E112" s="72"/>
      <c r="F112" s="109">
        <v>1238.0383372927099</v>
      </c>
      <c r="G112" s="109">
        <v>1235.25201905327</v>
      </c>
    </row>
    <row r="113" spans="1:7" s="15" customFormat="1" ht="12" x14ac:dyDescent="0.2">
      <c r="A113" s="66" t="s">
        <v>51</v>
      </c>
      <c r="B113" s="109">
        <v>1392.42472224735</v>
      </c>
      <c r="C113" s="108">
        <v>1171.21700721036</v>
      </c>
      <c r="D113" s="73">
        <f>IFERROR(((B113/C113)-1)*100,IF(B113+C113&lt;&gt;0,100,0))</f>
        <v>18.88699648956338</v>
      </c>
      <c r="E113" s="72"/>
      <c r="F113" s="109">
        <v>1393.13412816601</v>
      </c>
      <c r="G113" s="109">
        <v>1389.9388632016401</v>
      </c>
    </row>
    <row r="114" spans="1:7" s="25" customFormat="1" ht="12" x14ac:dyDescent="0.2">
      <c r="A114" s="69" t="s">
        <v>52</v>
      </c>
      <c r="B114" s="73"/>
      <c r="C114" s="72"/>
      <c r="D114" s="74"/>
      <c r="E114" s="72"/>
      <c r="F114" s="58"/>
      <c r="G114" s="58"/>
    </row>
    <row r="115" spans="1:7" s="15" customFormat="1" ht="12" x14ac:dyDescent="0.2">
      <c r="A115" s="66" t="s">
        <v>56</v>
      </c>
      <c r="B115" s="109">
        <v>835.84703448018399</v>
      </c>
      <c r="C115" s="108">
        <v>763.75994397387899</v>
      </c>
      <c r="D115" s="73">
        <f>IFERROR(((B115/C115)-1)*100,IF(B115+C115&lt;&gt;0,100,0))</f>
        <v>9.4384487004165898</v>
      </c>
      <c r="E115" s="72"/>
      <c r="F115" s="109">
        <v>835.84703448018399</v>
      </c>
      <c r="G115" s="109">
        <v>835.177763907437</v>
      </c>
    </row>
    <row r="116" spans="1:7" s="15" customFormat="1" ht="12" x14ac:dyDescent="0.2">
      <c r="A116" s="66" t="s">
        <v>57</v>
      </c>
      <c r="B116" s="109">
        <v>1202.8790372073399</v>
      </c>
      <c r="C116" s="108">
        <v>1036.52500947726</v>
      </c>
      <c r="D116" s="73">
        <f>IFERROR(((B116/C116)-1)*100,IF(B116+C116&lt;&gt;0,100,0))</f>
        <v>16.049205393893541</v>
      </c>
      <c r="E116" s="72"/>
      <c r="F116" s="109">
        <v>1202.8790372073399</v>
      </c>
      <c r="G116" s="109">
        <v>1201.0949927993099</v>
      </c>
    </row>
    <row r="117" spans="1:7" s="15" customFormat="1" ht="12" x14ac:dyDescent="0.2">
      <c r="A117" s="66" t="s">
        <v>59</v>
      </c>
      <c r="B117" s="109">
        <v>1490.91724530288</v>
      </c>
      <c r="C117" s="108">
        <v>1243.3998028195199</v>
      </c>
      <c r="D117" s="73">
        <f>IFERROR(((B117/C117)-1)*100,IF(B117+C117&lt;&gt;0,100,0))</f>
        <v>19.906504884598842</v>
      </c>
      <c r="E117" s="72"/>
      <c r="F117" s="109">
        <v>1491.30526072365</v>
      </c>
      <c r="G117" s="109">
        <v>1489.77595802832</v>
      </c>
    </row>
    <row r="118" spans="1:7" s="15" customFormat="1" ht="12" x14ac:dyDescent="0.2">
      <c r="A118" s="66" t="s">
        <v>58</v>
      </c>
      <c r="B118" s="109">
        <v>1395.85312157011</v>
      </c>
      <c r="C118" s="108">
        <v>1169.1001882375999</v>
      </c>
      <c r="D118" s="73">
        <f>IFERROR(((B118/C118)-1)*100,IF(B118+C118&lt;&gt;0,100,0))</f>
        <v>19.395509094420426</v>
      </c>
      <c r="E118" s="72"/>
      <c r="F118" s="109">
        <v>1397.3942029934201</v>
      </c>
      <c r="G118" s="109">
        <v>1389.8924142982801</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152</v>
      </c>
      <c r="C127" s="53">
        <v>151</v>
      </c>
      <c r="D127" s="73">
        <f>IFERROR(((B127/C127)-1)*100,IF(B127+C127&lt;&gt;0,100,0))</f>
        <v>0.66225165562914245</v>
      </c>
      <c r="E127" s="53">
        <v>9789</v>
      </c>
      <c r="F127" s="53">
        <v>11794</v>
      </c>
      <c r="G127" s="73">
        <f>IFERROR(((E127/F127)-1)*100,IF(E127+F127&lt;&gt;0,100,0))</f>
        <v>-17.0001695777514</v>
      </c>
    </row>
    <row r="128" spans="1:7" s="15" customFormat="1" ht="12" x14ac:dyDescent="0.2">
      <c r="A128" s="66" t="s">
        <v>74</v>
      </c>
      <c r="B128" s="54">
        <v>4</v>
      </c>
      <c r="C128" s="53">
        <v>3</v>
      </c>
      <c r="D128" s="73">
        <f>IFERROR(((B128/C128)-1)*100,IF(B128+C128&lt;&gt;0,100,0))</f>
        <v>33.333333333333329</v>
      </c>
      <c r="E128" s="53">
        <v>292</v>
      </c>
      <c r="F128" s="53">
        <v>274</v>
      </c>
      <c r="G128" s="73">
        <f>IFERROR(((E128/F128)-1)*100,IF(E128+F128&lt;&gt;0,100,0))</f>
        <v>6.5693430656934337</v>
      </c>
    </row>
    <row r="129" spans="1:7" s="25" customFormat="1" ht="12" x14ac:dyDescent="0.2">
      <c r="A129" s="69" t="s">
        <v>34</v>
      </c>
      <c r="B129" s="70">
        <f>SUM(B126:B128)</f>
        <v>156</v>
      </c>
      <c r="C129" s="70">
        <f>SUM(C126:C128)</f>
        <v>154</v>
      </c>
      <c r="D129" s="73">
        <f>IFERROR(((B129/C129)-1)*100,IF(B129+C129&lt;&gt;0,100,0))</f>
        <v>1.298701298701288</v>
      </c>
      <c r="E129" s="70">
        <f>SUM(E126:E128)</f>
        <v>10081</v>
      </c>
      <c r="F129" s="70">
        <f>SUM(F126:F128)</f>
        <v>12068</v>
      </c>
      <c r="G129" s="73">
        <f>IFERROR(((E129/F129)-1)*100,IF(E129+F129&lt;&gt;0,100,0))</f>
        <v>-16.46503148823334</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10</v>
      </c>
      <c r="C132" s="53">
        <v>27</v>
      </c>
      <c r="D132" s="73">
        <f>IFERROR(((B132/C132)-1)*100,IF(B132+C132&lt;&gt;0,100,0))</f>
        <v>-62.962962962962962</v>
      </c>
      <c r="E132" s="53">
        <v>985</v>
      </c>
      <c r="F132" s="53">
        <v>936</v>
      </c>
      <c r="G132" s="73">
        <f>IFERROR(((E132/F132)-1)*100,IF(E132+F132&lt;&gt;0,100,0))</f>
        <v>5.2350427350427386</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10</v>
      </c>
      <c r="C134" s="70">
        <f>SUM(C132:C133)</f>
        <v>27</v>
      </c>
      <c r="D134" s="73">
        <f>IFERROR(((B134/C134)-1)*100,IF(B134+C134&lt;&gt;0,100,0))</f>
        <v>-62.962962962962962</v>
      </c>
      <c r="E134" s="70">
        <f>SUM(E132:E133)</f>
        <v>985</v>
      </c>
      <c r="F134" s="70">
        <f>SUM(F132:F133)</f>
        <v>936</v>
      </c>
      <c r="G134" s="73">
        <f>IFERROR(((E134/F134)-1)*100,IF(E134+F134&lt;&gt;0,100,0))</f>
        <v>5.2350427350427386</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716833</v>
      </c>
      <c r="C138" s="53">
        <v>75377</v>
      </c>
      <c r="D138" s="73">
        <f>IFERROR(((B138/C138)-1)*100,IF(B138+C138&lt;&gt;0,100,0))</f>
        <v>850.99698847128434</v>
      </c>
      <c r="E138" s="53">
        <v>12334880</v>
      </c>
      <c r="F138" s="53">
        <v>11832812</v>
      </c>
      <c r="G138" s="73">
        <f>IFERROR(((E138/F138)-1)*100,IF(E138+F138&lt;&gt;0,100,0))</f>
        <v>4.2430151007216255</v>
      </c>
    </row>
    <row r="139" spans="1:7" s="15" customFormat="1" ht="12" x14ac:dyDescent="0.2">
      <c r="A139" s="66" t="s">
        <v>74</v>
      </c>
      <c r="B139" s="54">
        <v>15</v>
      </c>
      <c r="C139" s="53">
        <v>51</v>
      </c>
      <c r="D139" s="73">
        <f>IFERROR(((B139/C139)-1)*100,IF(B139+C139&lt;&gt;0,100,0))</f>
        <v>-70.588235294117638</v>
      </c>
      <c r="E139" s="53">
        <v>10872</v>
      </c>
      <c r="F139" s="53">
        <v>9880</v>
      </c>
      <c r="G139" s="73">
        <f>IFERROR(((E139/F139)-1)*100,IF(E139+F139&lt;&gt;0,100,0))</f>
        <v>10.040485829959511</v>
      </c>
    </row>
    <row r="140" spans="1:7" s="15" customFormat="1" ht="12" x14ac:dyDescent="0.2">
      <c r="A140" s="69" t="s">
        <v>34</v>
      </c>
      <c r="B140" s="70">
        <f>SUM(B137:B139)</f>
        <v>716848</v>
      </c>
      <c r="C140" s="70">
        <f>SUM(C137:C139)</f>
        <v>75428</v>
      </c>
      <c r="D140" s="73">
        <f>IFERROR(((B140/C140)-1)*100,IF(B140+C140&lt;&gt;0,100,0))</f>
        <v>850.37386646868538</v>
      </c>
      <c r="E140" s="70">
        <f>SUM(E137:E139)</f>
        <v>12345752</v>
      </c>
      <c r="F140" s="70">
        <f>SUM(F137:F139)</f>
        <v>11842692</v>
      </c>
      <c r="G140" s="73">
        <f>IFERROR(((E140/F140)-1)*100,IF(E140+F140&lt;&gt;0,100,0))</f>
        <v>4.2478517553272477</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32000</v>
      </c>
      <c r="C143" s="53">
        <v>22869</v>
      </c>
      <c r="D143" s="73">
        <f>IFERROR(((B143/C143)-1)*100,)</f>
        <v>39.927412654685376</v>
      </c>
      <c r="E143" s="53">
        <v>516477</v>
      </c>
      <c r="F143" s="53">
        <v>690394</v>
      </c>
      <c r="G143" s="73">
        <f>IFERROR(((E143/F143)-1)*100,)</f>
        <v>-25.190977905369984</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32000</v>
      </c>
      <c r="C145" s="70">
        <f>SUM(C143:C144)</f>
        <v>22869</v>
      </c>
      <c r="D145" s="73">
        <f>IFERROR(((B145/C145)-1)*100,)</f>
        <v>39.927412654685376</v>
      </c>
      <c r="E145" s="70">
        <f>SUM(E143:E144)</f>
        <v>516477</v>
      </c>
      <c r="F145" s="70">
        <f>SUM(F143:F144)</f>
        <v>690394</v>
      </c>
      <c r="G145" s="73">
        <f>IFERROR(((E145/F145)-1)*100,)</f>
        <v>-25.190977905369984</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67976501.111939996</v>
      </c>
      <c r="C149" s="53">
        <v>6875445.7520199995</v>
      </c>
      <c r="D149" s="73">
        <f>IFERROR(((B149/C149)-1)*100,IF(B149+C149&lt;&gt;0,100,0))</f>
        <v>888.68500405182544</v>
      </c>
      <c r="E149" s="53">
        <v>1141471210.54071</v>
      </c>
      <c r="F149" s="53">
        <v>1028158857.83041</v>
      </c>
      <c r="G149" s="73">
        <f>IFERROR(((E149/F149)-1)*100,IF(E149+F149&lt;&gt;0,100,0))</f>
        <v>11.020899333533762</v>
      </c>
    </row>
    <row r="150" spans="1:7" x14ac:dyDescent="0.2">
      <c r="A150" s="66" t="s">
        <v>74</v>
      </c>
      <c r="B150" s="54">
        <v>187261.29</v>
      </c>
      <c r="C150" s="53">
        <v>552676.63</v>
      </c>
      <c r="D150" s="73">
        <f>IFERROR(((B150/C150)-1)*100,IF(B150+C150&lt;&gt;0,100,0))</f>
        <v>-66.117385857259791</v>
      </c>
      <c r="E150" s="53">
        <v>82368152.480000004</v>
      </c>
      <c r="F150" s="53">
        <v>72052746.359999999</v>
      </c>
      <c r="G150" s="73">
        <f>IFERROR(((E150/F150)-1)*100,IF(E150+F150&lt;&gt;0,100,0))</f>
        <v>14.316464869306621</v>
      </c>
    </row>
    <row r="151" spans="1:7" s="15" customFormat="1" ht="12" x14ac:dyDescent="0.2">
      <c r="A151" s="69" t="s">
        <v>34</v>
      </c>
      <c r="B151" s="70">
        <f>SUM(B148:B150)</f>
        <v>68163762.401940003</v>
      </c>
      <c r="C151" s="70">
        <f>SUM(C148:C150)</f>
        <v>7428122.3820199994</v>
      </c>
      <c r="D151" s="73">
        <f>IFERROR(((B151/C151)-1)*100,IF(B151+C151&lt;&gt;0,100,0))</f>
        <v>817.64457956336992</v>
      </c>
      <c r="E151" s="70">
        <f>SUM(E148:E150)</f>
        <v>1223839363.02071</v>
      </c>
      <c r="F151" s="70">
        <f>SUM(F148:F150)</f>
        <v>1100211604.1904099</v>
      </c>
      <c r="G151" s="73">
        <f>IFERROR(((E151/F151)-1)*100,IF(E151+F151&lt;&gt;0,100,0))</f>
        <v>11.236725586190444</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42712</v>
      </c>
      <c r="C154" s="53">
        <v>55026.771000000001</v>
      </c>
      <c r="D154" s="73">
        <f>IFERROR(((B154/C154)-1)*100,IF(B154+C154&lt;&gt;0,100,0))</f>
        <v>-22.379599558912876</v>
      </c>
      <c r="E154" s="53">
        <v>757225.17822</v>
      </c>
      <c r="F154" s="53">
        <v>865478.60572999995</v>
      </c>
      <c r="G154" s="73">
        <f>IFERROR(((E154/F154)-1)*100,IF(E154+F154&lt;&gt;0,100,0))</f>
        <v>-12.507926457487883</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42712</v>
      </c>
      <c r="C156" s="70">
        <f>SUM(C154:C155)</f>
        <v>55026.771000000001</v>
      </c>
      <c r="D156" s="73">
        <f>IFERROR(((B156/C156)-1)*100,IF(B156+C156&lt;&gt;0,100,0))</f>
        <v>-22.379599558912876</v>
      </c>
      <c r="E156" s="70">
        <f>SUM(E154:E155)</f>
        <v>757225.17822</v>
      </c>
      <c r="F156" s="70">
        <f>SUM(F154:F155)</f>
        <v>865478.60572999995</v>
      </c>
      <c r="G156" s="73">
        <f>IFERROR(((E156/F156)-1)*100,IF(E156+F156&lt;&gt;0,100,0))</f>
        <v>-12.507926457487883</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1572924</v>
      </c>
      <c r="C160" s="53">
        <v>1743447</v>
      </c>
      <c r="D160" s="73">
        <f>IFERROR(((B160/C160)-1)*100,IF(B160+C160&lt;&gt;0,100,0))</f>
        <v>-9.780796319016293</v>
      </c>
      <c r="E160" s="65"/>
      <c r="F160" s="65"/>
      <c r="G160" s="52"/>
    </row>
    <row r="161" spans="1:7" s="15" customFormat="1" ht="12" x14ac:dyDescent="0.2">
      <c r="A161" s="66" t="s">
        <v>74</v>
      </c>
      <c r="B161" s="54">
        <v>1507</v>
      </c>
      <c r="C161" s="53">
        <v>1572</v>
      </c>
      <c r="D161" s="73">
        <f>IFERROR(((B161/C161)-1)*100,IF(B161+C161&lt;&gt;0,100,0))</f>
        <v>-4.1348600508905875</v>
      </c>
      <c r="E161" s="65"/>
      <c r="F161" s="65"/>
      <c r="G161" s="52"/>
    </row>
    <row r="162" spans="1:7" s="25" customFormat="1" ht="12" x14ac:dyDescent="0.2">
      <c r="A162" s="69" t="s">
        <v>34</v>
      </c>
      <c r="B162" s="70">
        <f>SUM(B159:B161)</f>
        <v>1574431</v>
      </c>
      <c r="C162" s="70">
        <f>SUM(C159:C161)</f>
        <v>1745019</v>
      </c>
      <c r="D162" s="73">
        <f>IFERROR(((B162/C162)-1)*100,IF(B162+C162&lt;&gt;0,100,0))</f>
        <v>-9.775710178513819</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196037</v>
      </c>
      <c r="C165" s="53">
        <v>175829</v>
      </c>
      <c r="D165" s="73">
        <f>IFERROR(((B165/C165)-1)*100,IF(B165+C165&lt;&gt;0,100,0))</f>
        <v>11.492984661233363</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196037</v>
      </c>
      <c r="C167" s="70">
        <f>SUM(C165:C166)</f>
        <v>175829</v>
      </c>
      <c r="D167" s="73">
        <f>IFERROR(((B167/C167)-1)*100,IF(B167+C167&lt;&gt;0,100,0))</f>
        <v>11.492984661233363</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25840</v>
      </c>
      <c r="C175" s="88">
        <v>26512</v>
      </c>
      <c r="D175" s="73">
        <f>IFERROR(((B175/C175)-1)*100,IF(B175+C175&lt;&gt;0,100,0))</f>
        <v>-2.5347012673506364</v>
      </c>
      <c r="E175" s="88">
        <v>1081832</v>
      </c>
      <c r="F175" s="88">
        <v>1160550</v>
      </c>
      <c r="G175" s="73">
        <f>IFERROR(((E175/F175)-1)*100,IF(E175+F175&lt;&gt;0,100,0))</f>
        <v>-6.7828184912326002</v>
      </c>
    </row>
    <row r="176" spans="1:7" x14ac:dyDescent="0.2">
      <c r="A176" s="66" t="s">
        <v>32</v>
      </c>
      <c r="B176" s="87">
        <v>114040</v>
      </c>
      <c r="C176" s="88">
        <v>106318</v>
      </c>
      <c r="D176" s="73">
        <f t="shared" ref="D176:D178" si="5">IFERROR(((B176/C176)-1)*100,IF(B176+C176&lt;&gt;0,100,0))</f>
        <v>7.2631163114430297</v>
      </c>
      <c r="E176" s="88">
        <v>4848560</v>
      </c>
      <c r="F176" s="88">
        <v>5324088</v>
      </c>
      <c r="G176" s="73">
        <f>IFERROR(((E176/F176)-1)*100,IF(E176+F176&lt;&gt;0,100,0))</f>
        <v>-8.9316329857808459</v>
      </c>
    </row>
    <row r="177" spans="1:7" x14ac:dyDescent="0.2">
      <c r="A177" s="66" t="s">
        <v>91</v>
      </c>
      <c r="B177" s="87">
        <v>45302214.481430002</v>
      </c>
      <c r="C177" s="88">
        <v>45284191.739260003</v>
      </c>
      <c r="D177" s="73">
        <f t="shared" si="5"/>
        <v>3.9799191456868499E-2</v>
      </c>
      <c r="E177" s="88">
        <v>2161833742.7386198</v>
      </c>
      <c r="F177" s="88">
        <v>2284370441.5209398</v>
      </c>
      <c r="G177" s="73">
        <f>IFERROR(((E177/F177)-1)*100,IF(E177+F177&lt;&gt;0,100,0))</f>
        <v>-5.3641343170565126</v>
      </c>
    </row>
    <row r="178" spans="1:7" x14ac:dyDescent="0.2">
      <c r="A178" s="66" t="s">
        <v>92</v>
      </c>
      <c r="B178" s="87">
        <v>230682</v>
      </c>
      <c r="C178" s="88">
        <v>209320</v>
      </c>
      <c r="D178" s="73">
        <f t="shared" si="5"/>
        <v>10.20542709726735</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1190</v>
      </c>
      <c r="C181" s="88">
        <v>654</v>
      </c>
      <c r="D181" s="73">
        <f t="shared" ref="D181:D184" si="6">IFERROR(((B181/C181)-1)*100,IF(B181+C181&lt;&gt;0,100,0))</f>
        <v>81.957186544342491</v>
      </c>
      <c r="E181" s="88">
        <v>35134</v>
      </c>
      <c r="F181" s="88">
        <v>31560</v>
      </c>
      <c r="G181" s="73">
        <f t="shared" ref="G181" si="7">IFERROR(((E181/F181)-1)*100,IF(E181+F181&lt;&gt;0,100,0))</f>
        <v>11.324461343472759</v>
      </c>
    </row>
    <row r="182" spans="1:7" x14ac:dyDescent="0.2">
      <c r="A182" s="66" t="s">
        <v>32</v>
      </c>
      <c r="B182" s="87">
        <v>10334</v>
      </c>
      <c r="C182" s="88">
        <v>8528</v>
      </c>
      <c r="D182" s="73">
        <f t="shared" si="6"/>
        <v>21.177298311444659</v>
      </c>
      <c r="E182" s="88">
        <v>415068</v>
      </c>
      <c r="F182" s="88">
        <v>366142</v>
      </c>
      <c r="G182" s="73">
        <f t="shared" ref="G182" si="8">IFERROR(((E182/F182)-1)*100,IF(E182+F182&lt;&gt;0,100,0))</f>
        <v>13.362575175751479</v>
      </c>
    </row>
    <row r="183" spans="1:7" x14ac:dyDescent="0.2">
      <c r="A183" s="66" t="s">
        <v>91</v>
      </c>
      <c r="B183" s="87">
        <v>186022.06</v>
      </c>
      <c r="C183" s="88">
        <v>121405.8137</v>
      </c>
      <c r="D183" s="73">
        <f t="shared" si="6"/>
        <v>53.223354245349455</v>
      </c>
      <c r="E183" s="88">
        <v>8458709.6561200004</v>
      </c>
      <c r="F183" s="88">
        <v>7322541.7513800003</v>
      </c>
      <c r="G183" s="73">
        <f t="shared" ref="G183" si="9">IFERROR(((E183/F183)-1)*100,IF(E183+F183&lt;&gt;0,100,0))</f>
        <v>15.516031773064022</v>
      </c>
    </row>
    <row r="184" spans="1:7" x14ac:dyDescent="0.2">
      <c r="A184" s="66" t="s">
        <v>92</v>
      </c>
      <c r="B184" s="87">
        <v>88420</v>
      </c>
      <c r="C184" s="88">
        <v>81750</v>
      </c>
      <c r="D184" s="73">
        <f t="shared" si="6"/>
        <v>8.1590214067278168</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2025-10-06T10:58:04Z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