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29368B8A-3C4A-4AD0-823A-41811BBAF6F0}" xr6:coauthVersionLast="47" xr6:coauthVersionMax="47" xr10:uidLastSave="{00000000-0000-0000-0000-000000000000}"/>
  <bookViews>
    <workbookView xWindow="-120" yWindow="-120" windowWidth="19440" windowHeight="1116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<sst xmlns="http://schemas.openxmlformats.org/spreadsheetml/2006/main" count="265" uniqueCount="100">
  <si>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</si>
  <si>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</si>
  <si>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</si>
  <si>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</si>
  <si>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</si>
  <si>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</si>
  <si>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</si>
  <si>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</si>
  <si>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</si>
  <si>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</si>
  <si>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</si>
  <si>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</si>
  <si>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</si>
  <si>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</si>
  <si>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</si>
  <si>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</si>
  <si>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</si>
  <si>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</si>
  <si>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</si>
  <si>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</si>
  <si>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</si>
  <si>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</si>
  <si>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</si>
  <si>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</si>
  <si>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</si>
  <si>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</si>
  <si>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</si>
  <si>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</si>
  <si>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</si>
  <si>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</si>
  <si>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</si>
  <si>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</si>
  <si>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</si>
  <si>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</si>
  <si>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</si>
  <si>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</si>
  <si>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</si>
  <si>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</si>
  <si>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</si>
  <si>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</si>
  <si>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</si>
  <si>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</si>
  <si>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</si>
  <si>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</si>
  <si>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</si>
  <si>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</si>
  <si>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</si>
  <si>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</si>
  <si>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</si>
  <si>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</si>
  <si>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</si>
  <si>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</si>
  <si>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</si>
  <si>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</si>
  <si>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</si>
  <si>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</si>
  <si>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</si>
  <si>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</si>
  <si>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</si>
  <si>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</si>
  <si>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</si>
  <si>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</si>
  <si>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</si>
  <si>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</si>
  <si>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</si>
  <si>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</si>
  <si>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</si>
  <si>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</si>
  <si>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</si>
  <si>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</si>
  <si>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</si>
  <si>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</si>
  <si>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</si>
  <si>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</si>
  <si>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</si>
  <si>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</si>
  <si>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</si>
  <si>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</si>
  <si>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</si>
  <si>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</si>
  <si>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</si>
  <si>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</si>
  <si>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</si>
  <si>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</si>
  <si>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</si>
  <si>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</si>
  <si>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</si>
  <si>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</si>
  <si>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</si>
  <si>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</si>
  <si>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</si>
  <si>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</si>
  <si>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</si>
  <si>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</si>
  <si>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</si>
  <si>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</si>
  <si>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</si>
  <si>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10 October 2025</t>
  </si>
  <si>
    <t>10.10.2025</t>
  </si>
  <si>
    <t>11.10.2024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</si>
</sst>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2179199</v>
      </c>
      <c r="C11" s="54">
        <v>1858725</v>
      </c>
      <c r="D11" s="73">
        <f>IFERROR(((B11/C11)-1)*100,IF(B11+C11&lt;&gt;0,100,0))</f>
        <v>17.241603787542537</v>
      </c>
      <c r="E11" s="54">
        <v>77453303</v>
      </c>
      <c r="F11" s="54">
        <v>72894696</v>
      </c>
      <c r="G11" s="73">
        <f>IFERROR(((E11/F11)-1)*100,IF(E11+F11&lt;&gt;0,100,0))</f>
        <v>6.2536881970123082</v>
      </c>
    </row>
    <row r="12" spans="1:7" s="15" customFormat="1" ht="12" x14ac:dyDescent="0.2">
      <c r="A12" s="51" t="s">
        <v>9</v>
      </c>
      <c r="B12" s="54">
        <v>1773026.4539999999</v>
      </c>
      <c r="C12" s="54">
        <v>1554156.6540000001</v>
      </c>
      <c r="D12" s="73">
        <f>IFERROR(((B12/C12)-1)*100,IF(B12+C12&lt;&gt;0,100,0))</f>
        <v>14.082866063513301</v>
      </c>
      <c r="E12" s="54">
        <v>66887109.630000003</v>
      </c>
      <c r="F12" s="54">
        <v>60064085.825000003</v>
      </c>
      <c r="G12" s="73">
        <f>IFERROR(((E12/F12)-1)*100,IF(E12+F12&lt;&gt;0,100,0))</f>
        <v>11.359573214648178</v>
      </c>
    </row>
    <row r="13" spans="1:7" s="15" customFormat="1" ht="12" x14ac:dyDescent="0.2">
      <c r="A13" s="51" t="s">
        <v>10</v>
      </c>
      <c r="B13" s="54">
        <v>155160338.89399999</v>
      </c>
      <c r="C13" s="54">
        <v>107102312.45628101</v>
      </c>
      <c r="D13" s="73">
        <f>IFERROR(((B13/C13)-1)*100,IF(B13+C13&lt;&gt;0,100,0))</f>
        <v>44.871138013323652</v>
      </c>
      <c r="E13" s="54">
        <v>5540007567.0277205</v>
      </c>
      <c r="F13" s="54">
        <v>4175868317.75808</v>
      </c>
      <c r="G13" s="73">
        <f>IFERROR(((E13/F13)-1)*100,IF(E13+F13&lt;&gt;0,100,0))</f>
        <v>32.667199860411621</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558</v>
      </c>
      <c r="C16" s="54">
        <v>543</v>
      </c>
      <c r="D16" s="73">
        <f>IFERROR(((B16/C16)-1)*100,IF(B16+C16&lt;&gt;0,100,0))</f>
        <v>2.7624309392265234</v>
      </c>
      <c r="E16" s="54">
        <v>18751</v>
      </c>
      <c r="F16" s="54">
        <v>17945</v>
      </c>
      <c r="G16" s="73">
        <f>IFERROR(((E16/F16)-1)*100,IF(E16+F16&lt;&gt;0,100,0))</f>
        <v>4.4915018110894378</v>
      </c>
    </row>
    <row r="17" spans="1:7" s="15" customFormat="1" ht="12" x14ac:dyDescent="0.2">
      <c r="A17" s="51" t="s">
        <v>9</v>
      </c>
      <c r="B17" s="54">
        <v>307104.92599999998</v>
      </c>
      <c r="C17" s="54">
        <v>218101.266</v>
      </c>
      <c r="D17" s="73">
        <f>IFERROR(((B17/C17)-1)*100,IF(B17+C17&lt;&gt;0,100,0))</f>
        <v>40.80841052981323</v>
      </c>
      <c r="E17" s="54">
        <v>10066136.1</v>
      </c>
      <c r="F17" s="54">
        <v>8885592.216</v>
      </c>
      <c r="G17" s="73">
        <f>IFERROR(((E17/F17)-1)*100,IF(E17+F17&lt;&gt;0,100,0))</f>
        <v>13.286046166672282</v>
      </c>
    </row>
    <row r="18" spans="1:7" s="15" customFormat="1" ht="12" x14ac:dyDescent="0.2">
      <c r="A18" s="51" t="s">
        <v>10</v>
      </c>
      <c r="B18" s="54">
        <v>21324723.878105301</v>
      </c>
      <c r="C18" s="54">
        <v>13727390.1779017</v>
      </c>
      <c r="D18" s="73">
        <f>IFERROR(((B18/C18)-1)*100,IF(B18+C18&lt;&gt;0,100,0))</f>
        <v>55.3443415080731</v>
      </c>
      <c r="E18" s="54">
        <v>769812542.72176194</v>
      </c>
      <c r="F18" s="54">
        <v>464674521.04707998</v>
      </c>
      <c r="G18" s="73">
        <f>IFERROR(((E18/F18)-1)*100,IF(E18+F18&lt;&gt;0,100,0))</f>
        <v>65.66704388850404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26325936.85252</v>
      </c>
      <c r="C24" s="53">
        <v>13934850.698000001</v>
      </c>
      <c r="D24" s="52">
        <f>B24-C24</f>
        <v>12391086.154519999</v>
      </c>
      <c r="E24" s="54">
        <v>794931474.80610001</v>
      </c>
      <c r="F24" s="54">
        <v>586798073.99309003</v>
      </c>
      <c r="G24" s="52">
        <f>E24-F24</f>
        <v>208133400.81300998</v>
      </c>
    </row>
    <row r="25" spans="1:7" s="15" customFormat="1" ht="12" x14ac:dyDescent="0.2">
      <c r="A25" s="55" t="s">
        <v>15</v>
      </c>
      <c r="B25" s="53">
        <v>25121169.459369998</v>
      </c>
      <c r="C25" s="53">
        <v>17420723.13487</v>
      </c>
      <c r="D25" s="52">
        <f>B25-C25</f>
        <v>7700446.3244999982</v>
      </c>
      <c r="E25" s="54">
        <v>998408490.08606994</v>
      </c>
      <c r="F25" s="54">
        <v>687039963.32828999</v>
      </c>
      <c r="G25" s="52">
        <f>E25-F25</f>
        <v>311368526.75777996</v>
      </c>
    </row>
    <row r="26" spans="1:7" s="25" customFormat="1" ht="12" x14ac:dyDescent="0.2">
      <c r="A26" s="56" t="s">
        <v>16</v>
      </c>
      <c r="B26" s="57">
        <f>B24-B25</f>
        <v>1204767.3931500018</v>
      </c>
      <c r="C26" s="57">
        <f>C24-C25</f>
        <v>-3485872.4368699994</v>
      </c>
      <c r="D26" s="57"/>
      <c r="E26" s="57">
        <f>E24-E25</f>
        <v>-203477015.27996993</v>
      </c>
      <c r="F26" s="57">
        <f>F24-F25</f>
        <v>-100241889.33519995</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110022.75476144</v>
      </c>
      <c r="C33" s="104">
        <v>86149.449758620001</v>
      </c>
      <c r="D33" s="73">
        <f t="shared" ref="D33:D42" si="0">IFERROR(((B33/C33)-1)*100,IF(B33+C33&lt;&gt;0,100,0))</f>
        <v>27.711500270413801</v>
      </c>
      <c r="E33" s="51"/>
      <c r="F33" s="104">
        <v>111467.7</v>
      </c>
      <c r="G33" s="104">
        <v>108880.45</v>
      </c>
    </row>
    <row r="34" spans="1:7" s="15" customFormat="1" ht="12" x14ac:dyDescent="0.2">
      <c r="A34" s="51" t="s">
        <v>23</v>
      </c>
      <c r="B34" s="104">
        <v>105757.00733932</v>
      </c>
      <c r="C34" s="104">
        <v>91188.838143920002</v>
      </c>
      <c r="D34" s="73">
        <f t="shared" si="0"/>
        <v>15.975824993413767</v>
      </c>
      <c r="E34" s="51"/>
      <c r="F34" s="104">
        <v>106287.1</v>
      </c>
      <c r="G34" s="104">
        <v>103730.52</v>
      </c>
    </row>
    <row r="35" spans="1:7" s="15" customFormat="1" ht="12" x14ac:dyDescent="0.2">
      <c r="A35" s="51" t="s">
        <v>24</v>
      </c>
      <c r="B35" s="104">
        <v>101651.36043162001</v>
      </c>
      <c r="C35" s="104">
        <v>88903.385178190001</v>
      </c>
      <c r="D35" s="73">
        <f t="shared" si="0"/>
        <v>14.339133687518313</v>
      </c>
      <c r="E35" s="51"/>
      <c r="F35" s="104">
        <v>101760.08</v>
      </c>
      <c r="G35" s="104">
        <v>99009.32</v>
      </c>
    </row>
    <row r="36" spans="1:7" s="15" customFormat="1" ht="12" x14ac:dyDescent="0.2">
      <c r="A36" s="51" t="s">
        <v>25</v>
      </c>
      <c r="B36" s="104">
        <v>102649.81180277999</v>
      </c>
      <c r="C36" s="104">
        <v>78006.744578919999</v>
      </c>
      <c r="D36" s="73">
        <f t="shared" si="0"/>
        <v>31.590944291911093</v>
      </c>
      <c r="E36" s="51"/>
      <c r="F36" s="104">
        <v>104338.48</v>
      </c>
      <c r="G36" s="104">
        <v>101492.25</v>
      </c>
    </row>
    <row r="37" spans="1:7" s="15" customFormat="1" ht="12" x14ac:dyDescent="0.2">
      <c r="A37" s="51" t="s">
        <v>79</v>
      </c>
      <c r="B37" s="104">
        <v>111093.39394747</v>
      </c>
      <c r="C37" s="104">
        <v>57651.431567860003</v>
      </c>
      <c r="D37" s="73">
        <f t="shared" si="0"/>
        <v>92.6984134239665</v>
      </c>
      <c r="E37" s="51"/>
      <c r="F37" s="104">
        <v>117360.36</v>
      </c>
      <c r="G37" s="104">
        <v>107945.28</v>
      </c>
    </row>
    <row r="38" spans="1:7" s="15" customFormat="1" ht="12" x14ac:dyDescent="0.2">
      <c r="A38" s="51" t="s">
        <v>26</v>
      </c>
      <c r="B38" s="104">
        <v>143564.98353699001</v>
      </c>
      <c r="C38" s="104">
        <v>118409.57403105999</v>
      </c>
      <c r="D38" s="73">
        <f t="shared" si="0"/>
        <v>21.244405033778357</v>
      </c>
      <c r="E38" s="51"/>
      <c r="F38" s="104">
        <v>145560.95999999999</v>
      </c>
      <c r="G38" s="104">
        <v>142531.29</v>
      </c>
    </row>
    <row r="39" spans="1:7" s="15" customFormat="1" ht="12" x14ac:dyDescent="0.2">
      <c r="A39" s="51" t="s">
        <v>27</v>
      </c>
      <c r="B39" s="104">
        <v>22499.729825459999</v>
      </c>
      <c r="C39" s="104">
        <v>21233.153123740001</v>
      </c>
      <c r="D39" s="73">
        <f t="shared" si="0"/>
        <v>5.9650900379175642</v>
      </c>
      <c r="E39" s="51"/>
      <c r="F39" s="104">
        <v>22631.119999999999</v>
      </c>
      <c r="G39" s="104">
        <v>21573.96</v>
      </c>
    </row>
    <row r="40" spans="1:7" s="15" customFormat="1" ht="12" x14ac:dyDescent="0.2">
      <c r="A40" s="51" t="s">
        <v>28</v>
      </c>
      <c r="B40" s="104">
        <v>140949.62904157999</v>
      </c>
      <c r="C40" s="104">
        <v>121345.64784381</v>
      </c>
      <c r="D40" s="73">
        <f t="shared" si="0"/>
        <v>16.155487688362125</v>
      </c>
      <c r="E40" s="51"/>
      <c r="F40" s="104">
        <v>141510.98000000001</v>
      </c>
      <c r="G40" s="104">
        <v>138468.4</v>
      </c>
    </row>
    <row r="41" spans="1:7" s="15" customFormat="1" ht="12" x14ac:dyDescent="0.2">
      <c r="A41" s="51" t="s">
        <v>29</v>
      </c>
      <c r="B41" s="59"/>
      <c r="C41" s="59"/>
      <c r="D41" s="73">
        <f t="shared" si="0"/>
        <v>0</v>
      </c>
      <c r="E41" s="51"/>
      <c r="F41" s="59"/>
      <c r="G41" s="59"/>
    </row>
    <row r="42" spans="1:7" s="15" customFormat="1" ht="12" x14ac:dyDescent="0.2">
      <c r="A42" s="51" t="s">
        <v>78</v>
      </c>
      <c r="B42" s="104">
        <v>636.88785151000002</v>
      </c>
      <c r="C42" s="104">
        <v>626.70024587</v>
      </c>
      <c r="D42" s="73">
        <f t="shared" si="0"/>
        <v>1.6255946454684089</v>
      </c>
      <c r="E42" s="51"/>
      <c r="F42" s="104">
        <v>636.89</v>
      </c>
      <c r="G42" s="104">
        <v>608.63</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23399.7560643125</v>
      </c>
      <c r="D48" s="59"/>
      <c r="E48" s="105">
        <v>19883.363645547401</v>
      </c>
      <c r="F48" s="59"/>
      <c r="G48" s="73">
        <f>IFERROR(((C48/E48)-1)*100,IF(C48+E48&lt;&gt;0,100,0))</f>
        <v>17.685098363890496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4316</v>
      </c>
      <c r="D54" s="62"/>
      <c r="E54" s="106">
        <v>861090</v>
      </c>
      <c r="F54" s="106">
        <v>114845802.59999999</v>
      </c>
      <c r="G54" s="106">
        <v>11974052.382060001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6422</v>
      </c>
      <c r="C68" s="53">
        <v>5535</v>
      </c>
      <c r="D68" s="73">
        <f>IFERROR(((B68/C68)-1)*100,IF(B68+C68&lt;&gt;0,100,0))</f>
        <v>16.025293586269207</v>
      </c>
      <c r="E68" s="53">
        <v>239056</v>
      </c>
      <c r="F68" s="53">
        <v>246618</v>
      </c>
      <c r="G68" s="73">
        <f>IFERROR(((E68/F68)-1)*100,IF(E68+F68&lt;&gt;0,100,0))</f>
        <v>-3.0662806445596047</v>
      </c>
    </row>
    <row r="69" spans="1:7" s="15" customFormat="1" ht="12" x14ac:dyDescent="0.2">
      <c r="A69" s="66" t="s">
        <v>54</v>
      </c>
      <c r="B69" s="54">
        <v>260523669.02200001</v>
      </c>
      <c r="C69" s="53">
        <v>237031294.93099999</v>
      </c>
      <c r="D69" s="73">
        <f>IFERROR(((B69/C69)-1)*100,IF(B69+C69&lt;&gt;0,100,0))</f>
        <v>9.9110854108267255</v>
      </c>
      <c r="E69" s="53">
        <v>10819505161.931999</v>
      </c>
      <c r="F69" s="53">
        <v>9795199436.2689991</v>
      </c>
      <c r="G69" s="73">
        <f>IFERROR(((E69/F69)-1)*100,IF(E69+F69&lt;&gt;0,100,0))</f>
        <v>10.457221747525324</v>
      </c>
    </row>
    <row r="70" spans="1:7" s="15" customFormat="1" ht="12" x14ac:dyDescent="0.2">
      <c r="A70" s="66" t="s">
        <v>55</v>
      </c>
      <c r="B70" s="54">
        <v>258081899.92307001</v>
      </c>
      <c r="C70" s="53">
        <v>220524760.84946999</v>
      </c>
      <c r="D70" s="73">
        <f>IFERROR(((B70/C70)-1)*100,IF(B70+C70&lt;&gt;0,100,0))</f>
        <v>17.030803674348615</v>
      </c>
      <c r="E70" s="53">
        <v>10177361952.7173</v>
      </c>
      <c r="F70" s="53">
        <v>8848114852.1283207</v>
      </c>
      <c r="G70" s="73">
        <f>IFERROR(((E70/F70)-1)*100,IF(E70+F70&lt;&gt;0,100,0))</f>
        <v>15.022941302228276</v>
      </c>
    </row>
    <row r="71" spans="1:7" s="15" customFormat="1" ht="12" x14ac:dyDescent="0.2">
      <c r="A71" s="66" t="s">
        <v>93</v>
      </c>
      <c r="B71" s="73">
        <f>IFERROR(B69/B68/1000,)</f>
        <v>40.567372940205544</v>
      </c>
      <c r="C71" s="73">
        <f>IFERROR(C69/C68/1000,)</f>
        <v>42.82408219168925</v>
      </c>
      <c r="D71" s="73">
        <f>IFERROR(((B71/C71)-1)*100,IF(B71+C71&lt;&gt;0,100,0))</f>
        <v>-5.2697200640102864</v>
      </c>
      <c r="E71" s="73">
        <f>IFERROR(E69/E68/1000,)</f>
        <v>45.259291387507524</v>
      </c>
      <c r="F71" s="73">
        <f>IFERROR(F69/F68/1000,)</f>
        <v>39.718104259498489</v>
      </c>
      <c r="G71" s="73">
        <f>IFERROR(((E71/F71)-1)*100,IF(E71+F71&lt;&gt;0,100,0))</f>
        <v>13.95128803682486</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2759</v>
      </c>
      <c r="C74" s="53">
        <v>2832</v>
      </c>
      <c r="D74" s="73">
        <f>IFERROR(((B74/C74)-1)*100,IF(B74+C74&lt;&gt;0,100,0))</f>
        <v>-2.577683615819204</v>
      </c>
      <c r="E74" s="53">
        <v>106893</v>
      </c>
      <c r="F74" s="53">
        <v>105242</v>
      </c>
      <c r="G74" s="73">
        <f>IFERROR(((E74/F74)-1)*100,IF(E74+F74&lt;&gt;0,100,0))</f>
        <v>1.5687653218296793</v>
      </c>
    </row>
    <row r="75" spans="1:7" s="15" customFormat="1" ht="12" x14ac:dyDescent="0.2">
      <c r="A75" s="66" t="s">
        <v>54</v>
      </c>
      <c r="B75" s="54">
        <v>698775883.47399998</v>
      </c>
      <c r="C75" s="53">
        <v>715424283.98099995</v>
      </c>
      <c r="D75" s="73">
        <f>IFERROR(((B75/C75)-1)*100,IF(B75+C75&lt;&gt;0,100,0))</f>
        <v>-2.3270667322556449</v>
      </c>
      <c r="E75" s="53">
        <v>29525410773.956001</v>
      </c>
      <c r="F75" s="53">
        <v>27268475740.070999</v>
      </c>
      <c r="G75" s="73">
        <f>IFERROR(((E75/F75)-1)*100,IF(E75+F75&lt;&gt;0,100,0))</f>
        <v>8.2767187113742313</v>
      </c>
    </row>
    <row r="76" spans="1:7" s="15" customFormat="1" ht="12" x14ac:dyDescent="0.2">
      <c r="A76" s="66" t="s">
        <v>55</v>
      </c>
      <c r="B76" s="54">
        <v>694620172.07863998</v>
      </c>
      <c r="C76" s="53">
        <v>690693702.37006998</v>
      </c>
      <c r="D76" s="73">
        <f>IFERROR(((B76/C76)-1)*100,IF(B76+C76&lt;&gt;0,100,0))</f>
        <v>0.56848204856894125</v>
      </c>
      <c r="E76" s="53">
        <v>27943830931.752102</v>
      </c>
      <c r="F76" s="53">
        <v>24668026574.646999</v>
      </c>
      <c r="G76" s="73">
        <f>IFERROR(((E76/F76)-1)*100,IF(E76+F76&lt;&gt;0,100,0))</f>
        <v>13.279555813645306</v>
      </c>
    </row>
    <row r="77" spans="1:7" s="15" customFormat="1" ht="12" x14ac:dyDescent="0.2">
      <c r="A77" s="66" t="s">
        <v>93</v>
      </c>
      <c r="B77" s="73">
        <f>IFERROR(B75/B74/1000,)</f>
        <v>253.27143293729611</v>
      </c>
      <c r="C77" s="73">
        <f>IFERROR(C75/C74/1000,)</f>
        <v>252.62156920233048</v>
      </c>
      <c r="D77" s="73">
        <f>IFERROR(((B77/C77)-1)*100,IF(B77+C77&lt;&gt;0,100,0))</f>
        <v>0.25724792107721939</v>
      </c>
      <c r="E77" s="73">
        <f>IFERROR(E75/E74/1000,)</f>
        <v>276.21463308126818</v>
      </c>
      <c r="F77" s="73">
        <f>IFERROR(F75/F74/1000,)</f>
        <v>259.10259915310428</v>
      </c>
      <c r="G77" s="73">
        <f>IFERROR(((E77/F77)-1)*100,IF(E77+F77&lt;&gt;0,100,0))</f>
        <v>6.6043466889548208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334</v>
      </c>
      <c r="C80" s="53">
        <v>150</v>
      </c>
      <c r="D80" s="73">
        <f>IFERROR(((B80/C80)-1)*100,IF(B80+C80&lt;&gt;0,100,0))</f>
        <v>122.66666666666666</v>
      </c>
      <c r="E80" s="53">
        <v>13116</v>
      </c>
      <c r="F80" s="53">
        <v>8748</v>
      </c>
      <c r="G80" s="73">
        <f>IFERROR(((E80/F80)-1)*100,IF(E80+F80&lt;&gt;0,100,0))</f>
        <v>49.93141289437586</v>
      </c>
    </row>
    <row r="81" spans="1:7" s="15" customFormat="1" ht="12" x14ac:dyDescent="0.2">
      <c r="A81" s="66" t="s">
        <v>54</v>
      </c>
      <c r="B81" s="54">
        <v>19540262.638999999</v>
      </c>
      <c r="C81" s="53">
        <v>12727571.425000001</v>
      </c>
      <c r="D81" s="73">
        <f>IFERROR(((B81/C81)-1)*100,IF(B81+C81&lt;&gt;0,100,0))</f>
        <v>53.527031878353796</v>
      </c>
      <c r="E81" s="53">
        <v>820532219.79100001</v>
      </c>
      <c r="F81" s="53">
        <v>897101795.68499994</v>
      </c>
      <c r="G81" s="73">
        <f>IFERROR(((E81/F81)-1)*100,IF(E81+F81&lt;&gt;0,100,0))</f>
        <v>-8.5352159880065503</v>
      </c>
    </row>
    <row r="82" spans="1:7" s="15" customFormat="1" ht="12" x14ac:dyDescent="0.2">
      <c r="A82" s="66" t="s">
        <v>55</v>
      </c>
      <c r="B82" s="54">
        <v>2124541.16659973</v>
      </c>
      <c r="C82" s="53">
        <v>2297459.34297986</v>
      </c>
      <c r="D82" s="73">
        <f>IFERROR(((B82/C82)-1)*100,IF(B82+C82&lt;&gt;0,100,0))</f>
        <v>-7.5264956008253447</v>
      </c>
      <c r="E82" s="53">
        <v>172347089.819484</v>
      </c>
      <c r="F82" s="53">
        <v>200165740.70286301</v>
      </c>
      <c r="G82" s="73">
        <f>IFERROR(((E82/F82)-1)*100,IF(E82+F82&lt;&gt;0,100,0))</f>
        <v>-13.897808279127322</v>
      </c>
    </row>
    <row r="83" spans="1:7" x14ac:dyDescent="0.2">
      <c r="A83" s="66" t="s">
        <v>93</v>
      </c>
      <c r="B83" s="73">
        <f>IFERROR(B81/B80/1000,)</f>
        <v>58.503780356287415</v>
      </c>
      <c r="C83" s="73">
        <f>IFERROR(C81/C80/1000,)</f>
        <v>84.850476166666681</v>
      </c>
      <c r="D83" s="73">
        <f>IFERROR(((B83/C83)-1)*100,IF(B83+C83&lt;&gt;0,100,0))</f>
        <v>-31.050734186368079</v>
      </c>
      <c r="E83" s="73">
        <f>IFERROR(E81/E80/1000,)</f>
        <v>62.559638593397381</v>
      </c>
      <c r="F83" s="73">
        <f>IFERROR(F81/F80/1000,)</f>
        <v>102.54935936042524</v>
      </c>
      <c r="G83" s="73">
        <f>IFERROR(((E83/F83)-1)*100,IF(E83+F83&lt;&gt;0,100,0))</f>
        <v>-38.995583216154415</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9515</v>
      </c>
      <c r="C86" s="51">
        <f>C68+C74+C80</f>
        <v>8517</v>
      </c>
      <c r="D86" s="73">
        <f>IFERROR(((B86/C86)-1)*100,IF(B86+C86&lt;&gt;0,100,0))</f>
        <v>11.717740988611002</v>
      </c>
      <c r="E86" s="51">
        <f>E68+E74+E80</f>
        <v>359065</v>
      </c>
      <c r="F86" s="51">
        <f>F68+F74+F80</f>
        <v>360608</v>
      </c>
      <c r="G86" s="73">
        <f>IFERROR(((E86/F86)-1)*100,IF(E86+F86&lt;&gt;0,100,0))</f>
        <v>-0.42788845505368212</v>
      </c>
    </row>
    <row r="87" spans="1:7" s="15" customFormat="1" ht="12" x14ac:dyDescent="0.2">
      <c r="A87" s="66" t="s">
        <v>54</v>
      </c>
      <c r="B87" s="51">
        <f t="shared" ref="B87:C87" si="1">B69+B75+B81</f>
        <v>978839815.13499999</v>
      </c>
      <c r="C87" s="51">
        <f t="shared" si="1"/>
        <v>965183150.33699989</v>
      </c>
      <c r="D87" s="73">
        <f>IFERROR(((B87/C87)-1)*100,IF(B87+C87&lt;&gt;0,100,0))</f>
        <v>1.4149298807414779</v>
      </c>
      <c r="E87" s="51">
        <f t="shared" ref="E87:F87" si="2">E69+E75+E81</f>
        <v>41165448155.679001</v>
      </c>
      <c r="F87" s="51">
        <f t="shared" si="2"/>
        <v>37960776972.024994</v>
      </c>
      <c r="G87" s="73">
        <f>IFERROR(((E87/F87)-1)*100,IF(E87+F87&lt;&gt;0,100,0))</f>
        <v>8.4420589863470674</v>
      </c>
    </row>
    <row r="88" spans="1:7" s="15" customFormat="1" ht="12" x14ac:dyDescent="0.2">
      <c r="A88" s="66" t="s">
        <v>55</v>
      </c>
      <c r="B88" s="51">
        <f t="shared" ref="B88:C88" si="3">B70+B76+B82</f>
        <v>954826613.16830969</v>
      </c>
      <c r="C88" s="51">
        <f t="shared" si="3"/>
        <v>913515922.56251991</v>
      </c>
      <c r="D88" s="73">
        <f>IFERROR(((B88/C88)-1)*100,IF(B88+C88&lt;&gt;0,100,0))</f>
        <v>4.522164265063755</v>
      </c>
      <c r="E88" s="51">
        <f t="shared" ref="E88:F88" si="4">E70+E76+E82</f>
        <v>38293539974.288887</v>
      </c>
      <c r="F88" s="51">
        <f t="shared" si="4"/>
        <v>33716307167.478184</v>
      </c>
      <c r="G88" s="73">
        <f>IFERROR(((E88/F88)-1)*100,IF(E88+F88&lt;&gt;0,100,0))</f>
        <v>13.575724008190825</v>
      </c>
    </row>
    <row r="89" spans="1:7" x14ac:dyDescent="0.2">
      <c r="A89" s="66" t="s">
        <v>94</v>
      </c>
      <c r="B89" s="73">
        <f>IFERROR((B75/B87)*100,IF(B75+B87&lt;&gt;0,100,0))</f>
        <v>71.388175334656353</v>
      </c>
      <c r="C89" s="73">
        <f>IFERROR((C75/C87)*100,IF(C75+C87&lt;&gt;0,100,0))</f>
        <v>74.1231634359971</v>
      </c>
      <c r="D89" s="73">
        <f>IFERROR(((B89/C89)-1)*100,IF(B89+C89&lt;&gt;0,100,0))</f>
        <v>-3.6897886902821142</v>
      </c>
      <c r="E89" s="73">
        <f>IFERROR((E75/E87)*100,IF(E75+E87&lt;&gt;0,100,0))</f>
        <v>71.723768589369314</v>
      </c>
      <c r="F89" s="73">
        <f>IFERROR((F75/F87)*100,IF(F75+F87&lt;&gt;0,100,0))</f>
        <v>71.833291926997092</v>
      </c>
      <c r="G89" s="73">
        <f>IFERROR(((E89/F89)-1)*100,IF(E89+F89&lt;&gt;0,100,0))</f>
        <v>-0.15246877135894898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114505624.75399999</v>
      </c>
      <c r="C97" s="107">
        <v>87282016.269999996</v>
      </c>
      <c r="D97" s="52">
        <f>B97-C97</f>
        <v>27223608.483999997</v>
      </c>
      <c r="E97" s="107">
        <v>4353046804.5439997</v>
      </c>
      <c r="F97" s="107">
        <v>3938573466.2740002</v>
      </c>
      <c r="G97" s="68">
        <f>E97-F97</f>
        <v>414473338.2699995</v>
      </c>
    </row>
    <row r="98" spans="1:7" s="15" customFormat="1" ht="13.5" x14ac:dyDescent="0.2">
      <c r="A98" s="66" t="s">
        <v>88</v>
      </c>
      <c r="B98" s="53">
        <v>109433216.509</v>
      </c>
      <c r="C98" s="107">
        <v>89166634.335999995</v>
      </c>
      <c r="D98" s="52">
        <f>B98-C98</f>
        <v>20266582.173000008</v>
      </c>
      <c r="E98" s="107">
        <v>4224224973.902</v>
      </c>
      <c r="F98" s="107">
        <v>3841092962.7030001</v>
      </c>
      <c r="G98" s="68">
        <f>E98-F98</f>
        <v>383132011.19899988</v>
      </c>
    </row>
    <row r="99" spans="1:7" s="15" customFormat="1" ht="12" x14ac:dyDescent="0.2">
      <c r="A99" s="69" t="s">
        <v>16</v>
      </c>
      <c r="B99" s="52">
        <f>B97-B98</f>
        <v>5072408.2449999899</v>
      </c>
      <c r="C99" s="52">
        <f>C97-C98</f>
        <v>-1884618.0659999996</v>
      </c>
      <c r="D99" s="70"/>
      <c r="E99" s="52">
        <f>E97-E98</f>
        <v>128821830.64199972</v>
      </c>
      <c r="F99" s="70">
        <f>F97-F98</f>
        <v>97480503.571000099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1268.73268561383</v>
      </c>
      <c r="C111" s="108">
        <v>1080.0667153448701</v>
      </c>
      <c r="D111" s="73">
        <f>IFERROR(((B111/C111)-1)*100,IF(B111+C111&lt;&gt;0,100,0))</f>
        <v>17.467992262748133</v>
      </c>
      <c r="E111" s="72"/>
      <c r="F111" s="109">
        <v>1272.45544416341</v>
      </c>
      <c r="G111" s="109">
        <v>1257.5404924992499</v>
      </c>
    </row>
    <row r="112" spans="1:7" s="15" customFormat="1" ht="12" x14ac:dyDescent="0.2">
      <c r="A112" s="66" t="s">
        <v>50</v>
      </c>
      <c r="B112" s="109">
        <v>1246.3528225909899</v>
      </c>
      <c r="C112" s="108">
        <v>1063.1393176654501</v>
      </c>
      <c r="D112" s="73">
        <f>IFERROR(((B112/C112)-1)*100,IF(B112+C112&lt;&gt;0,100,0))</f>
        <v>17.23325455857081</v>
      </c>
      <c r="E112" s="72"/>
      <c r="F112" s="109">
        <v>1249.8791257534799</v>
      </c>
      <c r="G112" s="109">
        <v>1235.7131714162299</v>
      </c>
    </row>
    <row r="113" spans="1:7" s="15" customFormat="1" ht="12" x14ac:dyDescent="0.2">
      <c r="A113" s="66" t="s">
        <v>51</v>
      </c>
      <c r="B113" s="109">
        <v>1405.19318593751</v>
      </c>
      <c r="C113" s="108">
        <v>1177.4792494724099</v>
      </c>
      <c r="D113" s="73">
        <f>IFERROR(((B113/C113)-1)*100,IF(B113+C113&lt;&gt;0,100,0))</f>
        <v>19.33910398566525</v>
      </c>
      <c r="E113" s="72"/>
      <c r="F113" s="109">
        <v>1410.5954651218401</v>
      </c>
      <c r="G113" s="109">
        <v>1389.32412844394</v>
      </c>
    </row>
    <row r="114" spans="1:7" s="25" customFormat="1" ht="12" x14ac:dyDescent="0.2">
      <c r="A114" s="69" t="s">
        <v>52</v>
      </c>
      <c r="B114" s="73"/>
      <c r="C114" s="72"/>
      <c r="D114" s="74"/>
      <c r="E114" s="72"/>
      <c r="F114" s="58"/>
      <c r="G114" s="58"/>
    </row>
    <row r="115" spans="1:7" s="15" customFormat="1" ht="12" x14ac:dyDescent="0.2">
      <c r="A115" s="66" t="s">
        <v>56</v>
      </c>
      <c r="B115" s="109">
        <v>836.65001597580999</v>
      </c>
      <c r="C115" s="108">
        <v>766.01696510951194</v>
      </c>
      <c r="D115" s="73">
        <f>IFERROR(((B115/C115)-1)*100,IF(B115+C115&lt;&gt;0,100,0))</f>
        <v>9.2208206976460474</v>
      </c>
      <c r="E115" s="72"/>
      <c r="F115" s="109">
        <v>836.71306410433294</v>
      </c>
      <c r="G115" s="109">
        <v>836.023115250052</v>
      </c>
    </row>
    <row r="116" spans="1:7" s="15" customFormat="1" ht="12" x14ac:dyDescent="0.2">
      <c r="A116" s="66" t="s">
        <v>57</v>
      </c>
      <c r="B116" s="109">
        <v>1208.50929727946</v>
      </c>
      <c r="C116" s="108">
        <v>1041.2129532291599</v>
      </c>
      <c r="D116" s="73">
        <f>IFERROR(((B116/C116)-1)*100,IF(B116+C116&lt;&gt;0,100,0))</f>
        <v>16.06744744496855</v>
      </c>
      <c r="E116" s="72"/>
      <c r="F116" s="109">
        <v>1210.48033575933</v>
      </c>
      <c r="G116" s="109">
        <v>1201.1982838707099</v>
      </c>
    </row>
    <row r="117" spans="1:7" s="15" customFormat="1" ht="12" x14ac:dyDescent="0.2">
      <c r="A117" s="66" t="s">
        <v>59</v>
      </c>
      <c r="B117" s="109">
        <v>1501.2261819886401</v>
      </c>
      <c r="C117" s="108">
        <v>1250.88963602175</v>
      </c>
      <c r="D117" s="73">
        <f>IFERROR(((B117/C117)-1)*100,IF(B117+C117&lt;&gt;0,100,0))</f>
        <v>20.012680476196486</v>
      </c>
      <c r="E117" s="72"/>
      <c r="F117" s="109">
        <v>1505.64685759843</v>
      </c>
      <c r="G117" s="109">
        <v>1486.9592905601201</v>
      </c>
    </row>
    <row r="118" spans="1:7" s="15" customFormat="1" ht="12" x14ac:dyDescent="0.2">
      <c r="A118" s="66" t="s">
        <v>58</v>
      </c>
      <c r="B118" s="109">
        <v>1410.49245573545</v>
      </c>
      <c r="C118" s="108">
        <v>1175.5934896405299</v>
      </c>
      <c r="D118" s="73">
        <f>IFERROR(((B118/C118)-1)*100,IF(B118+C118&lt;&gt;0,100,0))</f>
        <v>19.98130885930194</v>
      </c>
      <c r="E118" s="72"/>
      <c r="F118" s="109">
        <v>1417.17237437416</v>
      </c>
      <c r="G118" s="109">
        <v>1392.5321175510701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116</v>
      </c>
      <c r="C127" s="53">
        <v>191</v>
      </c>
      <c r="D127" s="73">
        <f>IFERROR(((B127/C127)-1)*100,IF(B127+C127&lt;&gt;0,100,0))</f>
        <v>-39.267015706806284</v>
      </c>
      <c r="E127" s="53">
        <v>9905</v>
      </c>
      <c r="F127" s="53">
        <v>11985</v>
      </c>
      <c r="G127" s="73">
        <f>IFERROR(((E127/F127)-1)*100,IF(E127+F127&lt;&gt;0,100,0))</f>
        <v>-17.35502711722987</v>
      </c>
    </row>
    <row r="128" spans="1:7" s="15" customFormat="1" ht="12" x14ac:dyDescent="0.2">
      <c r="A128" s="66" t="s">
        <v>74</v>
      </c>
      <c r="B128" s="54">
        <v>0</v>
      </c>
      <c r="C128" s="53">
        <v>5</v>
      </c>
      <c r="D128" s="73">
        <f>IFERROR(((B128/C128)-1)*100,IF(B128+C128&lt;&gt;0,100,0))</f>
        <v>-100</v>
      </c>
      <c r="E128" s="53">
        <v>292</v>
      </c>
      <c r="F128" s="53">
        <v>279</v>
      </c>
      <c r="G128" s="73">
        <f>IFERROR(((E128/F128)-1)*100,IF(E128+F128&lt;&gt;0,100,0))</f>
        <v>4.6594982078853153</v>
      </c>
    </row>
    <row r="129" spans="1:7" s="25" customFormat="1" ht="12" x14ac:dyDescent="0.2">
      <c r="A129" s="69" t="s">
        <v>34</v>
      </c>
      <c r="B129" s="70">
        <f>SUM(B126:B128)</f>
        <v>116</v>
      </c>
      <c r="C129" s="70">
        <f>SUM(C126:C128)</f>
        <v>196</v>
      </c>
      <c r="D129" s="73">
        <f>IFERROR(((B129/C129)-1)*100,IF(B129+C129&lt;&gt;0,100,0))</f>
        <v>-40.816326530612244</v>
      </c>
      <c r="E129" s="70">
        <f>SUM(E126:E128)</f>
        <v>10197</v>
      </c>
      <c r="F129" s="70">
        <f>SUM(F126:F128)</f>
        <v>12264</v>
      </c>
      <c r="G129" s="73">
        <f>IFERROR(((E129/F129)-1)*100,IF(E129+F129&lt;&gt;0,100,0))</f>
        <v>-16.854207436399214</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9</v>
      </c>
      <c r="C132" s="53">
        <v>3</v>
      </c>
      <c r="D132" s="73">
        <f>IFERROR(((B132/C132)-1)*100,IF(B132+C132&lt;&gt;0,100,0))</f>
        <v>200</v>
      </c>
      <c r="E132" s="53">
        <v>994</v>
      </c>
      <c r="F132" s="53">
        <v>939</v>
      </c>
      <c r="G132" s="73">
        <f>IFERROR(((E132/F132)-1)*100,IF(E132+F132&lt;&gt;0,100,0))</f>
        <v>5.8572949946751773</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9</v>
      </c>
      <c r="C134" s="70">
        <f>SUM(C132:C133)</f>
        <v>3</v>
      </c>
      <c r="D134" s="73">
        <f>IFERROR(((B134/C134)-1)*100,IF(B134+C134&lt;&gt;0,100,0))</f>
        <v>200</v>
      </c>
      <c r="E134" s="70">
        <f>SUM(E132:E133)</f>
        <v>994</v>
      </c>
      <c r="F134" s="70">
        <f>SUM(F132:F133)</f>
        <v>939</v>
      </c>
      <c r="G134" s="73">
        <f>IFERROR(((E134/F134)-1)*100,IF(E134+F134&lt;&gt;0,100,0))</f>
        <v>5.8572949946751773</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55984</v>
      </c>
      <c r="C138" s="53">
        <v>126523</v>
      </c>
      <c r="D138" s="73">
        <f>IFERROR(((B138/C138)-1)*100,IF(B138+C138&lt;&gt;0,100,0))</f>
        <v>-55.751918623491378</v>
      </c>
      <c r="E138" s="53">
        <v>12390864</v>
      </c>
      <c r="F138" s="53">
        <v>11959335</v>
      </c>
      <c r="G138" s="73">
        <f>IFERROR(((E138/F138)-1)*100,IF(E138+F138&lt;&gt;0,100,0))</f>
        <v>3.6083026355562486</v>
      </c>
    </row>
    <row r="139" spans="1:7" s="15" customFormat="1" ht="12" x14ac:dyDescent="0.2">
      <c r="A139" s="66" t="s">
        <v>74</v>
      </c>
      <c r="B139" s="54">
        <v>0</v>
      </c>
      <c r="C139" s="53">
        <v>150</v>
      </c>
      <c r="D139" s="73">
        <f>IFERROR(((B139/C139)-1)*100,IF(B139+C139&lt;&gt;0,100,0))</f>
        <v>-100</v>
      </c>
      <c r="E139" s="53">
        <v>10872</v>
      </c>
      <c r="F139" s="53">
        <v>10030</v>
      </c>
      <c r="G139" s="73">
        <f>IFERROR(((E139/F139)-1)*100,IF(E139+F139&lt;&gt;0,100,0))</f>
        <v>8.3948155533399849</v>
      </c>
    </row>
    <row r="140" spans="1:7" s="15" customFormat="1" ht="12" x14ac:dyDescent="0.2">
      <c r="A140" s="69" t="s">
        <v>34</v>
      </c>
      <c r="B140" s="70">
        <f>SUM(B137:B139)</f>
        <v>55984</v>
      </c>
      <c r="C140" s="70">
        <f>SUM(C137:C139)</f>
        <v>126673</v>
      </c>
      <c r="D140" s="73">
        <f>IFERROR(((B140/C140)-1)*100,IF(B140+C140&lt;&gt;0,100,0))</f>
        <v>-55.804315047405531</v>
      </c>
      <c r="E140" s="70">
        <f>SUM(E137:E139)</f>
        <v>12401736</v>
      </c>
      <c r="F140" s="70">
        <f>SUM(F137:F139)</f>
        <v>11969365</v>
      </c>
      <c r="G140" s="73">
        <f>IFERROR(((E140/F140)-1)*100,IF(E140+F140&lt;&gt;0,100,0))</f>
        <v>3.6123136022671254</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4200</v>
      </c>
      <c r="C143" s="53">
        <v>363</v>
      </c>
      <c r="D143" s="73">
        <f>IFERROR(((B143/C143)-1)*100,)</f>
        <v>1057.0247933884298</v>
      </c>
      <c r="E143" s="53">
        <v>520677</v>
      </c>
      <c r="F143" s="53">
        <v>690757</v>
      </c>
      <c r="G143" s="73">
        <f>IFERROR(((E143/F143)-1)*100,)</f>
        <v>-24.62226224272791</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4200</v>
      </c>
      <c r="C145" s="70">
        <f>SUM(C143:C144)</f>
        <v>363</v>
      </c>
      <c r="D145" s="73">
        <f>IFERROR(((B145/C145)-1)*100,)</f>
        <v>1057.0247933884298</v>
      </c>
      <c r="E145" s="70">
        <f>SUM(E143:E144)</f>
        <v>520677</v>
      </c>
      <c r="F145" s="70">
        <f>SUM(F143:F144)</f>
        <v>690757</v>
      </c>
      <c r="G145" s="73">
        <f>IFERROR(((E145/F145)-1)*100,)</f>
        <v>-24.62226224272791</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5460402.5588600002</v>
      </c>
      <c r="C149" s="53">
        <v>12486771.59877</v>
      </c>
      <c r="D149" s="73">
        <f>IFERROR(((B149/C149)-1)*100,IF(B149+C149&lt;&gt;0,100,0))</f>
        <v>-56.270501821320472</v>
      </c>
      <c r="E149" s="53">
        <v>1146931613.09957</v>
      </c>
      <c r="F149" s="53">
        <v>1040645629.42918</v>
      </c>
      <c r="G149" s="73">
        <f>IFERROR(((E149/F149)-1)*100,IF(E149+F149&lt;&gt;0,100,0))</f>
        <v>10.213465627938167</v>
      </c>
    </row>
    <row r="150" spans="1:7" x14ac:dyDescent="0.2">
      <c r="A150" s="66" t="s">
        <v>74</v>
      </c>
      <c r="B150" s="54">
        <v>0</v>
      </c>
      <c r="C150" s="53">
        <v>786626.12</v>
      </c>
      <c r="D150" s="73">
        <f>IFERROR(((B150/C150)-1)*100,IF(B150+C150&lt;&gt;0,100,0))</f>
        <v>-100</v>
      </c>
      <c r="E150" s="53">
        <v>82368152.480000004</v>
      </c>
      <c r="F150" s="53">
        <v>72839372.480000004</v>
      </c>
      <c r="G150" s="73">
        <f>IFERROR(((E150/F150)-1)*100,IF(E150+F150&lt;&gt;0,100,0))</f>
        <v>13.081908417890853</v>
      </c>
    </row>
    <row r="151" spans="1:7" s="15" customFormat="1" ht="12" x14ac:dyDescent="0.2">
      <c r="A151" s="69" t="s">
        <v>34</v>
      </c>
      <c r="B151" s="70">
        <f>SUM(B148:B150)</f>
        <v>5460402.5588600002</v>
      </c>
      <c r="C151" s="70">
        <f>SUM(C148:C150)</f>
        <v>13273397.718769999</v>
      </c>
      <c r="D151" s="73">
        <f>IFERROR(((B151/C151)-1)*100,IF(B151+C151&lt;&gt;0,100,0))</f>
        <v>-58.862058724132041</v>
      </c>
      <c r="E151" s="70">
        <f>SUM(E148:E150)</f>
        <v>1229299765.5795701</v>
      </c>
      <c r="F151" s="70">
        <f>SUM(F148:F150)</f>
        <v>1113485001.9091799</v>
      </c>
      <c r="G151" s="73">
        <f>IFERROR(((E151/F151)-1)*100,IF(E151+F151&lt;&gt;0,100,0))</f>
        <v>10.401106747896405</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3869.6</v>
      </c>
      <c r="C154" s="53">
        <v>633.37933999999996</v>
      </c>
      <c r="D154" s="73">
        <f>IFERROR(((B154/C154)-1)*100,IF(B154+C154&lt;&gt;0,100,0))</f>
        <v>510.9450933464297</v>
      </c>
      <c r="E154" s="53">
        <v>761094.77821999998</v>
      </c>
      <c r="F154" s="53">
        <v>866111.98507000005</v>
      </c>
      <c r="G154" s="73">
        <f>IFERROR(((E154/F154)-1)*100,IF(E154+F154&lt;&gt;0,100,0))</f>
        <v>-12.125130313433141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3869.6</v>
      </c>
      <c r="C156" s="70">
        <f>SUM(C154:C155)</f>
        <v>633.37933999999996</v>
      </c>
      <c r="D156" s="73">
        <f>IFERROR(((B156/C156)-1)*100,IF(B156+C156&lt;&gt;0,100,0))</f>
        <v>510.9450933464297</v>
      </c>
      <c r="E156" s="70">
        <f>SUM(E154:E155)</f>
        <v>761094.77821999998</v>
      </c>
      <c r="F156" s="70">
        <f>SUM(F154:F155)</f>
        <v>866111.98507000005</v>
      </c>
      <c r="G156" s="73">
        <f>IFERROR(((E156/F156)-1)*100,IF(E156+F156&lt;&gt;0,100,0))</f>
        <v>-12.125130313433141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1575239</v>
      </c>
      <c r="C160" s="53">
        <v>1714626</v>
      </c>
      <c r="D160" s="73">
        <f>IFERROR(((B160/C160)-1)*100,IF(B160+C160&lt;&gt;0,100,0))</f>
        <v>-8.129294668341668</v>
      </c>
      <c r="E160" s="65"/>
      <c r="F160" s="65"/>
      <c r="G160" s="52"/>
    </row>
    <row r="161" spans="1:7" s="15" customFormat="1" ht="12" x14ac:dyDescent="0.2">
      <c r="A161" s="66" t="s">
        <v>74</v>
      </c>
      <c r="B161" s="54">
        <v>1507</v>
      </c>
      <c r="C161" s="53">
        <v>1704</v>
      </c>
      <c r="D161" s="73">
        <f>IFERROR(((B161/C161)-1)*100,IF(B161+C161&lt;&gt;0,100,0))</f>
        <v>-11.561032863849762</v>
      </c>
      <c r="E161" s="65"/>
      <c r="F161" s="65"/>
      <c r="G161" s="52"/>
    </row>
    <row r="162" spans="1:7" s="25" customFormat="1" ht="12" x14ac:dyDescent="0.2">
      <c r="A162" s="69" t="s">
        <v>34</v>
      </c>
      <c r="B162" s="70">
        <f>SUM(B159:B161)</f>
        <v>1576746</v>
      </c>
      <c r="C162" s="70">
        <f>SUM(C159:C161)</f>
        <v>1716330</v>
      </c>
      <c r="D162" s="73">
        <f>IFERROR(((B162/C162)-1)*100,IF(B162+C162&lt;&gt;0,100,0))</f>
        <v>-8.1327017531593544</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200237</v>
      </c>
      <c r="C165" s="53">
        <v>175829</v>
      </c>
      <c r="D165" s="73">
        <f>IFERROR(((B165/C165)-1)*100,IF(B165+C165&lt;&gt;0,100,0))</f>
        <v>13.881669121703478</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200237</v>
      </c>
      <c r="C167" s="70">
        <f>SUM(C165:C166)</f>
        <v>175829</v>
      </c>
      <c r="D167" s="73">
        <f>IFERROR(((B167/C167)-1)*100,IF(B167+C167&lt;&gt;0,100,0))</f>
        <v>13.881669121703478</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19706</v>
      </c>
      <c r="C175" s="88">
        <v>30514</v>
      </c>
      <c r="D175" s="73">
        <f>IFERROR(((B175/C175)-1)*100,IF(B175+C175&lt;&gt;0,100,0))</f>
        <v>-35.4198073015665</v>
      </c>
      <c r="E175" s="88">
        <v>1101538</v>
      </c>
      <c r="F175" s="88">
        <v>1191064</v>
      </c>
      <c r="G175" s="73">
        <f>IFERROR(((E175/F175)-1)*100,IF(E175+F175&lt;&gt;0,100,0))</f>
        <v>-7.5164726664562087</v>
      </c>
    </row>
    <row r="176" spans="1:7" x14ac:dyDescent="0.2">
      <c r="A176" s="66" t="s">
        <v>32</v>
      </c>
      <c r="B176" s="87">
        <v>103532</v>
      </c>
      <c r="C176" s="88">
        <v>106940</v>
      </c>
      <c r="D176" s="73">
        <f t="shared" ref="D176:D178" si="5">IFERROR(((B176/C176)-1)*100,IF(B176+C176&lt;&gt;0,100,0))</f>
        <v>-3.1868337385449808</v>
      </c>
      <c r="E176" s="88">
        <v>4952092</v>
      </c>
      <c r="F176" s="88">
        <v>5431028</v>
      </c>
      <c r="G176" s="73">
        <f>IFERROR(((E176/F176)-1)*100,IF(E176+F176&lt;&gt;0,100,0))</f>
        <v>-8.8185146532111407</v>
      </c>
    </row>
    <row r="177" spans="1:7" x14ac:dyDescent="0.2">
      <c r="A177" s="66" t="s">
        <v>91</v>
      </c>
      <c r="B177" s="87">
        <v>39523023.74498</v>
      </c>
      <c r="C177" s="88">
        <v>47124399.811219998</v>
      </c>
      <c r="D177" s="73">
        <f t="shared" si="5"/>
        <v>-16.130446428370561</v>
      </c>
      <c r="E177" s="88">
        <v>2201356766.4836001</v>
      </c>
      <c r="F177" s="88">
        <v>2331494841.33216</v>
      </c>
      <c r="G177" s="73">
        <f>IFERROR(((E177/F177)-1)*100,IF(E177+F177&lt;&gt;0,100,0))</f>
        <v>-5.5817440614280844</v>
      </c>
    </row>
    <row r="178" spans="1:7" x14ac:dyDescent="0.2">
      <c r="A178" s="66" t="s">
        <v>92</v>
      </c>
      <c r="B178" s="87">
        <v>238888</v>
      </c>
      <c r="C178" s="88">
        <v>207534</v>
      </c>
      <c r="D178" s="73">
        <f t="shared" si="5"/>
        <v>15.107885936762177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646</v>
      </c>
      <c r="C181" s="88">
        <v>954</v>
      </c>
      <c r="D181" s="73">
        <f t="shared" ref="D181:D184" si="6">IFERROR(((B181/C181)-1)*100,IF(B181+C181&lt;&gt;0,100,0))</f>
        <v>-32.285115303983225</v>
      </c>
      <c r="E181" s="88">
        <v>35780</v>
      </c>
      <c r="F181" s="88">
        <v>32514</v>
      </c>
      <c r="G181" s="73">
        <f t="shared" ref="G181" si="7">IFERROR(((E181/F181)-1)*100,IF(E181+F181&lt;&gt;0,100,0))</f>
        <v>10.044903733776223</v>
      </c>
    </row>
    <row r="182" spans="1:7" x14ac:dyDescent="0.2">
      <c r="A182" s="66" t="s">
        <v>32</v>
      </c>
      <c r="B182" s="87">
        <v>9016</v>
      </c>
      <c r="C182" s="88">
        <v>9716</v>
      </c>
      <c r="D182" s="73">
        <f t="shared" si="6"/>
        <v>-7.2046109510086502</v>
      </c>
      <c r="E182" s="88">
        <v>424084</v>
      </c>
      <c r="F182" s="88">
        <v>375858</v>
      </c>
      <c r="G182" s="73">
        <f t="shared" ref="G182" si="8">IFERROR(((E182/F182)-1)*100,IF(E182+F182&lt;&gt;0,100,0))</f>
        <v>12.830909545626268</v>
      </c>
    </row>
    <row r="183" spans="1:7" x14ac:dyDescent="0.2">
      <c r="A183" s="66" t="s">
        <v>91</v>
      </c>
      <c r="B183" s="87">
        <v>122081.25943999999</v>
      </c>
      <c r="C183" s="88">
        <v>163037.21710000001</v>
      </c>
      <c r="D183" s="73">
        <f t="shared" si="6"/>
        <v>-25.120618708107234</v>
      </c>
      <c r="E183" s="88">
        <v>8580790.9155599996</v>
      </c>
      <c r="F183" s="88">
        <v>7485578.9684800003</v>
      </c>
      <c r="G183" s="73">
        <f t="shared" ref="G183" si="9">IFERROR(((E183/F183)-1)*100,IF(E183+F183&lt;&gt;0,100,0))</f>
        <v>14.63095842942379</v>
      </c>
    </row>
    <row r="184" spans="1:7" x14ac:dyDescent="0.2">
      <c r="A184" s="66" t="s">
        <v>92</v>
      </c>
      <c r="B184" s="87">
        <v>92146</v>
      </c>
      <c r="C184" s="88">
        <v>84888</v>
      </c>
      <c r="D184" s="73">
        <f t="shared" si="6"/>
        <v>8.5500895297332846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2025-10-13T10:59:10Z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