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451D3E7E-893B-4B5A-8A6E-92E5C19AFFAA}"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<sst xmlns="http://schemas.openxmlformats.org/spreadsheetml/2006/main" count="265" uniqueCount="100">
  <si>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</si>
  <si>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</si>
  <si>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</si>
  <si>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</si>
  <si>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</si>
  <si>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</si>
  <si>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</si>
  <si>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</si>
  <si>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</si>
  <si>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</si>
  <si>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</si>
  <si>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</si>
  <si>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</si>
  <si>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</si>
  <si>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</si>
  <si>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</si>
  <si>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</si>
  <si>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</si>
  <si>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</si>
  <si>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</si>
  <si>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</si>
  <si>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</si>
  <si>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</si>
  <si>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</si>
  <si>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</si>
  <si>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</si>
  <si>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</si>
  <si>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</si>
  <si>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</si>
  <si>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</si>
  <si>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</si>
  <si>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</si>
  <si>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</si>
  <si>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</si>
  <si>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</si>
  <si>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</si>
  <si>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</si>
  <si>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</si>
  <si>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</si>
  <si>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</si>
  <si>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</si>
  <si>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</si>
  <si>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</si>
  <si>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</si>
  <si>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</si>
  <si>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</si>
  <si>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</si>
  <si>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</si>
  <si>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</si>
  <si>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</si>
  <si>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</si>
  <si>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</si>
  <si>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</si>
  <si>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</si>
  <si>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</si>
  <si>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</si>
  <si>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</si>
  <si>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</si>
  <si>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</si>
  <si>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</si>
  <si>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</si>
  <si>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</si>
  <si>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</si>
  <si>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</si>
  <si>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</si>
  <si>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</si>
  <si>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</si>
  <si>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</si>
  <si>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</si>
  <si>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</si>
  <si>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</si>
  <si>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</si>
  <si>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</si>
  <si>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</si>
  <si>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</si>
  <si>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</si>
  <si>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</si>
  <si>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</si>
  <si>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</si>
  <si>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</si>
  <si>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</si>
  <si>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</si>
  <si>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</si>
  <si>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</si>
  <si>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</si>
  <si>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</si>
  <si>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</si>
  <si>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</si>
  <si>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</si>
  <si>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</si>
  <si>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</si>
  <si>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</si>
  <si>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</si>
  <si>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</si>
  <si>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</si>
  <si>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</si>
  <si>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</si>
  <si>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17 October 2025</t>
  </si>
  <si>
    <t>17.10.2025</t>
  </si>
  <si>
    <t>18.10.2024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</si>
</sst>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2025</v>
      </c>
      <c r="F10" s="103">
        <v>2024</v>
      </c>
      <c r="G10" s="26" t="s">
        <v>7</v>
      </c>
    </row>
    <row r="11" spans="1:7" s="15" customFormat="1" ht="12" x14ac:dyDescent="0.2">
      <c r="A11" s="51" t="s">
        <v>8</v>
      </c>
      <c r="B11" s="54">
        <v>2025155</v>
      </c>
      <c r="C11" s="54">
        <v>1782244</v>
      </c>
      <c r="D11" s="73">
        <f>IFERROR(((B11/C11)-1)*100,IF(B11+C11&lt;&gt;0,100,0))</f>
        <v>13.629503031010337</v>
      </c>
      <c r="E11" s="54">
        <v>79478459</v>
      </c>
      <c r="F11" s="54">
        <v>74676940</v>
      </c>
      <c r="G11" s="73">
        <f>IFERROR(((E11/F11)-1)*100,IF(E11+F11&lt;&gt;0,100,0))</f>
        <v>6.4297211428320455</v>
      </c>
    </row>
    <row r="12" spans="1:7" s="15" customFormat="1" ht="12" x14ac:dyDescent="0.2">
      <c r="A12" s="51" t="s">
        <v>9</v>
      </c>
      <c r="B12" s="54">
        <v>1818752.162</v>
      </c>
      <c r="C12" s="54">
        <v>1412075.62</v>
      </c>
      <c r="D12" s="73">
        <f>IFERROR(((B12/C12)-1)*100,IF(B12+C12&lt;&gt;0,100,0))</f>
        <v>28.799912429619013</v>
      </c>
      <c r="E12" s="54">
        <v>68704070.582000002</v>
      </c>
      <c r="F12" s="54">
        <v>61476161.445</v>
      </c>
      <c r="G12" s="73">
        <f>IFERROR(((E12/F12)-1)*100,IF(E12+F12&lt;&gt;0,100,0))</f>
        <v>11.757255116630038</v>
      </c>
    </row>
    <row r="13" spans="1:7" s="15" customFormat="1" ht="12" x14ac:dyDescent="0.2">
      <c r="A13" s="51" t="s">
        <v>10</v>
      </c>
      <c r="B13" s="54">
        <v>143835539.273368</v>
      </c>
      <c r="C13" s="54">
        <v>110789452.06083301</v>
      </c>
      <c r="D13" s="73">
        <f>IFERROR(((B13/C13)-1)*100,IF(B13+C13&lt;&gt;0,100,0))</f>
        <v>29.827828008743861</v>
      </c>
      <c r="E13" s="54">
        <v>5683323100.1259899</v>
      </c>
      <c r="F13" s="54">
        <v>4286657769.8189101</v>
      </c>
      <c r="G13" s="73">
        <f>IFERROR(((E13/F13)-1)*100,IF(E13+F13&lt;&gt;0,100,0))</f>
        <v>32.581684970061929</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532</v>
      </c>
      <c r="C16" s="54">
        <v>436</v>
      </c>
      <c r="D16" s="73">
        <f>IFERROR(((B16/C16)-1)*100,IF(B16+C16&lt;&gt;0,100,0))</f>
        <v>22.018348623853214</v>
      </c>
      <c r="E16" s="54">
        <v>19284</v>
      </c>
      <c r="F16" s="54">
        <v>18381</v>
      </c>
      <c r="G16" s="73">
        <f>IFERROR(((E16/F16)-1)*100,IF(E16+F16&lt;&gt;0,100,0))</f>
        <v>4.9126815733637974</v>
      </c>
    </row>
    <row r="17" spans="1:7" s="15" customFormat="1" ht="12" x14ac:dyDescent="0.2">
      <c r="A17" s="51" t="s">
        <v>9</v>
      </c>
      <c r="B17" s="54">
        <v>260931.715</v>
      </c>
      <c r="C17" s="54">
        <v>136908.853</v>
      </c>
      <c r="D17" s="73">
        <f>IFERROR(((B17/C17)-1)*100,IF(B17+C17&lt;&gt;0,100,0))</f>
        <v>90.587905224799442</v>
      </c>
      <c r="E17" s="54">
        <v>10325276.605</v>
      </c>
      <c r="F17" s="54">
        <v>9022501.0690000001</v>
      </c>
      <c r="G17" s="73">
        <f>IFERROR(((E17/F17)-1)*100,IF(E17+F17&lt;&gt;0,100,0))</f>
        <v>14.439184058133803</v>
      </c>
    </row>
    <row r="18" spans="1:7" s="15" customFormat="1" ht="12" x14ac:dyDescent="0.2">
      <c r="A18" s="51" t="s">
        <v>10</v>
      </c>
      <c r="B18" s="54">
        <v>14537873.7285181</v>
      </c>
      <c r="C18" s="54">
        <v>15507674.6048833</v>
      </c>
      <c r="D18" s="73">
        <f>IFERROR(((B18/C18)-1)*100,IF(B18+C18&lt;&gt;0,100,0))</f>
        <v>-6.2536834249785844</v>
      </c>
      <c r="E18" s="54">
        <v>783830410.27518106</v>
      </c>
      <c r="F18" s="54">
        <v>480182195.651963</v>
      </c>
      <c r="G18" s="73">
        <f>IFERROR(((E18/F18)-1)*100,IF(E18+F18&lt;&gt;0,100,0))</f>
        <v>63.236041938402664</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2025</v>
      </c>
      <c r="F23" s="103">
        <v>2024</v>
      </c>
      <c r="G23" s="26" t="s">
        <v>13</v>
      </c>
    </row>
    <row r="24" spans="1:7" s="15" customFormat="1" ht="12" x14ac:dyDescent="0.2">
      <c r="A24" s="51" t="s">
        <v>14</v>
      </c>
      <c r="B24" s="53">
        <v>30188776.79324</v>
      </c>
      <c r="C24" s="53">
        <v>18882457.240970001</v>
      </c>
      <c r="D24" s="52">
        <f>B24-C24</f>
        <v>11306319.552269999</v>
      </c>
      <c r="E24" s="54">
        <v>825065789.40781999</v>
      </c>
      <c r="F24" s="54">
        <v>605680531.23406005</v>
      </c>
      <c r="G24" s="52">
        <f>E24-F24</f>
        <v>219385258.17375994</v>
      </c>
    </row>
    <row r="25" spans="1:7" s="15" customFormat="1" ht="12" x14ac:dyDescent="0.2">
      <c r="A25" s="55" t="s">
        <v>15</v>
      </c>
      <c r="B25" s="53">
        <v>29120233.986639999</v>
      </c>
      <c r="C25" s="53">
        <v>22367579.108240001</v>
      </c>
      <c r="D25" s="52">
        <f>B25-C25</f>
        <v>6752654.8783999979</v>
      </c>
      <c r="E25" s="54">
        <v>1027234150.13767</v>
      </c>
      <c r="F25" s="54">
        <v>709407542.43652999</v>
      </c>
      <c r="G25" s="52">
        <f>E25-F25</f>
        <v>317826607.70114005</v>
      </c>
    </row>
    <row r="26" spans="1:7" s="25" customFormat="1" ht="12" x14ac:dyDescent="0.2">
      <c r="A26" s="56" t="s">
        <v>16</v>
      </c>
      <c r="B26" s="57">
        <f>B24-B25</f>
        <v>1068542.8066000007</v>
      </c>
      <c r="C26" s="57">
        <f>C24-C25</f>
        <v>-3485121.8672700003</v>
      </c>
      <c r="D26" s="57"/>
      <c r="E26" s="57">
        <f>E24-E25</f>
        <v>-202168360.72985005</v>
      </c>
      <c r="F26" s="57">
        <f>F24-F25</f>
        <v>-103727011.20246994</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110736.11202214001</v>
      </c>
      <c r="C33" s="104">
        <v>87201.488192050005</v>
      </c>
      <c r="D33" s="73">
        <f t="shared" ref="D33:D42" si="0">IFERROR(((B33/C33)-1)*100,IF(B33+C33&lt;&gt;0,100,0))</f>
        <v>26.988786909528461</v>
      </c>
      <c r="E33" s="51"/>
      <c r="F33" s="104">
        <v>113196.77</v>
      </c>
      <c r="G33" s="104">
        <v>109986.06</v>
      </c>
    </row>
    <row r="34" spans="1:7" s="15" customFormat="1" ht="12" x14ac:dyDescent="0.2">
      <c r="A34" s="51" t="s">
        <v>23</v>
      </c>
      <c r="B34" s="104">
        <v>105709.92970985</v>
      </c>
      <c r="C34" s="104">
        <v>92176.564099359995</v>
      </c>
      <c r="D34" s="73">
        <f t="shared" si="0"/>
        <v>14.682002679012808</v>
      </c>
      <c r="E34" s="51"/>
      <c r="F34" s="104">
        <v>108715.71</v>
      </c>
      <c r="G34" s="104">
        <v>105540.35</v>
      </c>
    </row>
    <row r="35" spans="1:7" s="15" customFormat="1" ht="12" x14ac:dyDescent="0.2">
      <c r="A35" s="51" t="s">
        <v>24</v>
      </c>
      <c r="B35" s="104">
        <v>100993.75932909</v>
      </c>
      <c r="C35" s="104">
        <v>89231.369324660001</v>
      </c>
      <c r="D35" s="73">
        <f t="shared" si="0"/>
        <v>13.181900147282999</v>
      </c>
      <c r="E35" s="51"/>
      <c r="F35" s="104">
        <v>102253.4</v>
      </c>
      <c r="G35" s="104">
        <v>100830.95</v>
      </c>
    </row>
    <row r="36" spans="1:7" s="15" customFormat="1" ht="12" x14ac:dyDescent="0.2">
      <c r="A36" s="51" t="s">
        <v>25</v>
      </c>
      <c r="B36" s="104">
        <v>103429.03090303999</v>
      </c>
      <c r="C36" s="104">
        <v>79154.633325410003</v>
      </c>
      <c r="D36" s="73">
        <f t="shared" si="0"/>
        <v>30.667058336100574</v>
      </c>
      <c r="E36" s="51"/>
      <c r="F36" s="104">
        <v>105964.65</v>
      </c>
      <c r="G36" s="104">
        <v>102471.09</v>
      </c>
    </row>
    <row r="37" spans="1:7" s="15" customFormat="1" ht="12" x14ac:dyDescent="0.2">
      <c r="A37" s="51" t="s">
        <v>79</v>
      </c>
      <c r="B37" s="104">
        <v>115179.06875291999</v>
      </c>
      <c r="C37" s="104">
        <v>61535.803450220003</v>
      </c>
      <c r="D37" s="73">
        <f t="shared" si="0"/>
        <v>87.174071507972158</v>
      </c>
      <c r="E37" s="51"/>
      <c r="F37" s="104">
        <v>123699.53</v>
      </c>
      <c r="G37" s="104">
        <v>111093.39</v>
      </c>
    </row>
    <row r="38" spans="1:7" s="15" customFormat="1" ht="12" x14ac:dyDescent="0.2">
      <c r="A38" s="51" t="s">
        <v>26</v>
      </c>
      <c r="B38" s="104">
        <v>142827.07214457</v>
      </c>
      <c r="C38" s="104">
        <v>117556.05279072</v>
      </c>
      <c r="D38" s="73">
        <f t="shared" si="0"/>
        <v>21.496995479117452</v>
      </c>
      <c r="E38" s="51"/>
      <c r="F38" s="104">
        <v>144156.16</v>
      </c>
      <c r="G38" s="104">
        <v>140617.54999999999</v>
      </c>
    </row>
    <row r="39" spans="1:7" s="15" customFormat="1" ht="12" x14ac:dyDescent="0.2">
      <c r="A39" s="51" t="s">
        <v>27</v>
      </c>
      <c r="B39" s="104">
        <v>22373.203551890001</v>
      </c>
      <c r="C39" s="104">
        <v>21408.813245050002</v>
      </c>
      <c r="D39" s="73">
        <f t="shared" si="0"/>
        <v>4.5046415969039355</v>
      </c>
      <c r="E39" s="51"/>
      <c r="F39" s="104">
        <v>22645.22</v>
      </c>
      <c r="G39" s="104">
        <v>22116.33</v>
      </c>
    </row>
    <row r="40" spans="1:7" s="15" customFormat="1" ht="12" x14ac:dyDescent="0.2">
      <c r="A40" s="51" t="s">
        <v>28</v>
      </c>
      <c r="B40" s="104">
        <v>140162.54847554999</v>
      </c>
      <c r="C40" s="104">
        <v>121393.00087353001</v>
      </c>
      <c r="D40" s="73">
        <f t="shared" si="0"/>
        <v>15.461803783543115</v>
      </c>
      <c r="E40" s="51"/>
      <c r="F40" s="104">
        <v>141542.44</v>
      </c>
      <c r="G40" s="104">
        <v>138566.06</v>
      </c>
    </row>
    <row r="41" spans="1:7" s="15" customFormat="1" ht="12" x14ac:dyDescent="0.2">
      <c r="A41" s="51" t="s">
        <v>29</v>
      </c>
      <c r="B41" s="59"/>
      <c r="C41" s="59"/>
      <c r="D41" s="73">
        <f t="shared" si="0"/>
        <v>0</v>
      </c>
      <c r="E41" s="51"/>
      <c r="F41" s="59"/>
      <c r="G41" s="59"/>
    </row>
    <row r="42" spans="1:7" s="15" customFormat="1" ht="12" x14ac:dyDescent="0.2">
      <c r="A42" s="51" t="s">
        <v>78</v>
      </c>
      <c r="B42" s="104">
        <v>632.50066618000005</v>
      </c>
      <c r="C42" s="104">
        <v>615.30168005999997</v>
      </c>
      <c r="D42" s="73">
        <f t="shared" si="0"/>
        <v>2.7952119549426557</v>
      </c>
      <c r="E42" s="51"/>
      <c r="F42" s="104">
        <v>665.56</v>
      </c>
      <c r="G42" s="104">
        <v>615.95000000000005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23583.061611747002</v>
      </c>
      <c r="D48" s="59"/>
      <c r="E48" s="105">
        <v>19884.770762335698</v>
      </c>
      <c r="F48" s="59"/>
      <c r="G48" s="73">
        <f>IFERROR(((C48/E48)-1)*100,IF(C48+E48&lt;&gt;0,100,0))</f>
        <v>18.598609426347213</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3866</v>
      </c>
      <c r="D54" s="62"/>
      <c r="E54" s="106">
        <v>573907</v>
      </c>
      <c r="F54" s="106">
        <v>79270443.194999993</v>
      </c>
      <c r="G54" s="106">
        <v>11999959.02936</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2025</v>
      </c>
      <c r="F67" s="103">
        <v>2024</v>
      </c>
      <c r="G67" s="26" t="s">
        <v>7</v>
      </c>
    </row>
    <row r="68" spans="1:7" s="15" customFormat="1" ht="12" x14ac:dyDescent="0.2">
      <c r="A68" s="64" t="s">
        <v>53</v>
      </c>
      <c r="B68" s="54">
        <v>5202</v>
      </c>
      <c r="C68" s="53">
        <v>5986</v>
      </c>
      <c r="D68" s="73">
        <f>IFERROR(((B68/C68)-1)*100,IF(B68+C68&lt;&gt;0,100,0))</f>
        <v>-13.097226862679589</v>
      </c>
      <c r="E68" s="53">
        <v>244299</v>
      </c>
      <c r="F68" s="53">
        <v>252604</v>
      </c>
      <c r="G68" s="73">
        <f>IFERROR(((E68/F68)-1)*100,IF(E68+F68&lt;&gt;0,100,0))</f>
        <v>-3.2877547465598345</v>
      </c>
    </row>
    <row r="69" spans="1:7" s="15" customFormat="1" ht="12" x14ac:dyDescent="0.2">
      <c r="A69" s="66" t="s">
        <v>54</v>
      </c>
      <c r="B69" s="54">
        <v>218428154.227</v>
      </c>
      <c r="C69" s="53">
        <v>292962891.787</v>
      </c>
      <c r="D69" s="73">
        <f>IFERROR(((B69/C69)-1)*100,IF(B69+C69&lt;&gt;0,100,0))</f>
        <v>-25.441699153553831</v>
      </c>
      <c r="E69" s="53">
        <v>11034422643.559</v>
      </c>
      <c r="F69" s="53">
        <v>10088162328.056</v>
      </c>
      <c r="G69" s="73">
        <f>IFERROR(((E69/F69)-1)*100,IF(E69+F69&lt;&gt;0,100,0))</f>
        <v>9.3799077050076072</v>
      </c>
    </row>
    <row r="70" spans="1:7" s="15" customFormat="1" ht="12" x14ac:dyDescent="0.2">
      <c r="A70" s="66" t="s">
        <v>55</v>
      </c>
      <c r="B70" s="54">
        <v>214604353.38172999</v>
      </c>
      <c r="C70" s="53">
        <v>277193296.79440999</v>
      </c>
      <c r="D70" s="73">
        <f>IFERROR(((B70/C70)-1)*100,IF(B70+C70&lt;&gt;0,100,0))</f>
        <v>-22.579529929650953</v>
      </c>
      <c r="E70" s="53">
        <v>10388213829.783199</v>
      </c>
      <c r="F70" s="53">
        <v>9125308148.92272</v>
      </c>
      <c r="G70" s="73">
        <f>IFERROR(((E70/F70)-1)*100,IF(E70+F70&lt;&gt;0,100,0))</f>
        <v>13.839594896415308</v>
      </c>
    </row>
    <row r="71" spans="1:7" s="15" customFormat="1" ht="12" x14ac:dyDescent="0.2">
      <c r="A71" s="66" t="s">
        <v>93</v>
      </c>
      <c r="B71" s="73">
        <f>IFERROR(B69/B68/1000,)</f>
        <v>41.989264557285658</v>
      </c>
      <c r="C71" s="73">
        <f>IFERROR(C69/C68/1000,)</f>
        <v>48.941345103073836</v>
      </c>
      <c r="D71" s="73">
        <f>IFERROR(((B71/C71)-1)*100,IF(B71+C71&lt;&gt;0,100,0))</f>
        <v>-14.204923324331642</v>
      </c>
      <c r="E71" s="73">
        <f>IFERROR(E69/E68/1000,)</f>
        <v>45.1676946838055</v>
      </c>
      <c r="F71" s="73">
        <f>IFERROR(F69/F68/1000,)</f>
        <v>39.9366689682507</v>
      </c>
      <c r="G71" s="73">
        <f>IFERROR(((E71/F71)-1)*100,IF(E71+F71&lt;&gt;0,100,0))</f>
        <v>13.098302514196703</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2966</v>
      </c>
      <c r="C74" s="53">
        <v>2259</v>
      </c>
      <c r="D74" s="73">
        <f>IFERROR(((B74/C74)-1)*100,IF(B74+C74&lt;&gt;0,100,0))</f>
        <v>31.297034085878717</v>
      </c>
      <c r="E74" s="53">
        <v>109859</v>
      </c>
      <c r="F74" s="53">
        <v>107501</v>
      </c>
      <c r="G74" s="73">
        <f>IFERROR(((E74/F74)-1)*100,IF(E74+F74&lt;&gt;0,100,0))</f>
        <v>2.1934679677398261</v>
      </c>
    </row>
    <row r="75" spans="1:7" s="15" customFormat="1" ht="12" x14ac:dyDescent="0.2">
      <c r="A75" s="66" t="s">
        <v>54</v>
      </c>
      <c r="B75" s="54">
        <v>714758092.34599996</v>
      </c>
      <c r="C75" s="53">
        <v>651968318.00999999</v>
      </c>
      <c r="D75" s="73">
        <f>IFERROR(((B75/C75)-1)*100,IF(B75+C75&lt;&gt;0,100,0))</f>
        <v>9.6308014671100839</v>
      </c>
      <c r="E75" s="53">
        <v>30239078866.301998</v>
      </c>
      <c r="F75" s="53">
        <v>27920444058.081001</v>
      </c>
      <c r="G75" s="73">
        <f>IFERROR(((E75/F75)-1)*100,IF(E75+F75&lt;&gt;0,100,0))</f>
        <v>8.304433852834503</v>
      </c>
    </row>
    <row r="76" spans="1:7" s="15" customFormat="1" ht="12" x14ac:dyDescent="0.2">
      <c r="A76" s="66" t="s">
        <v>55</v>
      </c>
      <c r="B76" s="54">
        <v>709016708.78871</v>
      </c>
      <c r="C76" s="53">
        <v>619209958.66577005</v>
      </c>
      <c r="D76" s="73">
        <f>IFERROR(((B76/C76)-1)*100,IF(B76+C76&lt;&gt;0,100,0))</f>
        <v>14.503440854932181</v>
      </c>
      <c r="E76" s="53">
        <v>28651641100.5275</v>
      </c>
      <c r="F76" s="53">
        <v>25287236533.312801</v>
      </c>
      <c r="G76" s="73">
        <f>IFERROR(((E76/F76)-1)*100,IF(E76+F76&lt;&gt;0,100,0))</f>
        <v>13.304753814369995</v>
      </c>
    </row>
    <row r="77" spans="1:7" s="15" customFormat="1" ht="12" x14ac:dyDescent="0.2">
      <c r="A77" s="66" t="s">
        <v>93</v>
      </c>
      <c r="B77" s="73">
        <f>IFERROR(B75/B74/1000,)</f>
        <v>240.98384772285905</v>
      </c>
      <c r="C77" s="73">
        <f>IFERROR(C75/C74/1000,)</f>
        <v>288.60925985391765</v>
      </c>
      <c r="D77" s="73">
        <f>IFERROR(((B77/C77)-1)*100,IF(B77+C77&lt;&gt;0,100,0))</f>
        <v>-16.501692341806585</v>
      </c>
      <c r="E77" s="73">
        <f>IFERROR(E75/E74/1000,)</f>
        <v>275.25354196107736</v>
      </c>
      <c r="F77" s="73">
        <f>IFERROR(F75/F74/1000,)</f>
        <v>259.72264498080017</v>
      </c>
      <c r="G77" s="73">
        <f>IFERROR(((E77/F77)-1)*100,IF(E77+F77&lt;&gt;0,100,0))</f>
        <v>5.9798008685092885</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173</v>
      </c>
      <c r="C80" s="53">
        <v>507</v>
      </c>
      <c r="D80" s="73">
        <f>IFERROR(((B80/C80)-1)*100,IF(B80+C80&lt;&gt;0,100,0))</f>
        <v>-65.87771203155819</v>
      </c>
      <c r="E80" s="53">
        <v>13291</v>
      </c>
      <c r="F80" s="53">
        <v>9285</v>
      </c>
      <c r="G80" s="73">
        <f>IFERROR(((E80/F80)-1)*100,IF(E80+F80&lt;&gt;0,100,0))</f>
        <v>43.144857296715131</v>
      </c>
    </row>
    <row r="81" spans="1:7" s="15" customFormat="1" ht="12" x14ac:dyDescent="0.2">
      <c r="A81" s="66" t="s">
        <v>54</v>
      </c>
      <c r="B81" s="54">
        <v>13215794.435000001</v>
      </c>
      <c r="C81" s="53">
        <v>6379003.5449999999</v>
      </c>
      <c r="D81" s="73">
        <f>IFERROR(((B81/C81)-1)*100,IF(B81+C81&lt;&gt;0,100,0))</f>
        <v>107.17647108628468</v>
      </c>
      <c r="E81" s="53">
        <v>834046124.22599995</v>
      </c>
      <c r="F81" s="53">
        <v>906516028.89300001</v>
      </c>
      <c r="G81" s="73">
        <f>IFERROR(((E81/F81)-1)*100,IF(E81+F81&lt;&gt;0,100,0))</f>
        <v>-7.994332406399618</v>
      </c>
    </row>
    <row r="82" spans="1:7" s="15" customFormat="1" ht="12" x14ac:dyDescent="0.2">
      <c r="A82" s="66" t="s">
        <v>55</v>
      </c>
      <c r="B82" s="54">
        <v>351580.88542956498</v>
      </c>
      <c r="C82" s="53">
        <v>-4603330.2701599104</v>
      </c>
      <c r="D82" s="73">
        <f>IFERROR(((B82/C82)-1)*100,IF(B82+C82&lt;&gt;0,100,0))</f>
        <v>-107.63753336814896</v>
      </c>
      <c r="E82" s="53">
        <v>172974600.567523</v>
      </c>
      <c r="F82" s="53">
        <v>198182486.98046899</v>
      </c>
      <c r="G82" s="73">
        <f>IFERROR(((E82/F82)-1)*100,IF(E82+F82&lt;&gt;0,100,0))</f>
        <v>-12.719532788702082</v>
      </c>
    </row>
    <row r="83" spans="1:7" x14ac:dyDescent="0.2">
      <c r="A83" s="66" t="s">
        <v>93</v>
      </c>
      <c r="B83" s="73">
        <f>IFERROR(B81/B80/1000,)</f>
        <v>76.391875346820811</v>
      </c>
      <c r="C83" s="73">
        <f>IFERROR(C81/C80/1000,)</f>
        <v>12.581861035502957</v>
      </c>
      <c r="D83" s="73">
        <f>IFERROR(((B83/C83)-1)*100,IF(B83+C83&lt;&gt;0,100,0))</f>
        <v>507.15879098697314</v>
      </c>
      <c r="E83" s="73">
        <f>IFERROR(E81/E80/1000,)</f>
        <v>62.752699136709047</v>
      </c>
      <c r="F83" s="73">
        <f>IFERROR(F81/F80/1000,)</f>
        <v>97.63231328949918</v>
      </c>
      <c r="G83" s="73">
        <f>IFERROR(((E83/F83)-1)*100,IF(E83+F83&lt;&gt;0,100,0))</f>
        <v>-35.725481633693498</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8341</v>
      </c>
      <c r="C86" s="51">
        <f>C68+C74+C80</f>
        <v>8752</v>
      </c>
      <c r="D86" s="73">
        <f>IFERROR(((B86/C86)-1)*100,IF(B86+C86&lt;&gt;0,100,0))</f>
        <v>-4.6960694698354626</v>
      </c>
      <c r="E86" s="51">
        <f>E68+E74+E80</f>
        <v>367449</v>
      </c>
      <c r="F86" s="51">
        <f>F68+F74+F80</f>
        <v>369390</v>
      </c>
      <c r="G86" s="73">
        <f>IFERROR(((E86/F86)-1)*100,IF(E86+F86&lt;&gt;0,100,0))</f>
        <v>-0.52546089498903825</v>
      </c>
    </row>
    <row r="87" spans="1:7" s="15" customFormat="1" ht="12" x14ac:dyDescent="0.2">
      <c r="A87" s="66" t="s">
        <v>54</v>
      </c>
      <c r="B87" s="51">
        <f t="shared" ref="B87:C87" si="1">B69+B75+B81</f>
        <v>946402041.0079999</v>
      </c>
      <c r="C87" s="51">
        <f t="shared" si="1"/>
        <v>951310213.34199989</v>
      </c>
      <c r="D87" s="73">
        <f>IFERROR(((B87/C87)-1)*100,IF(B87+C87&lt;&gt;0,100,0))</f>
        <v>-0.5159381519470263</v>
      </c>
      <c r="E87" s="51">
        <f t="shared" ref="E87:F87" si="2">E69+E75+E81</f>
        <v>42107547634.086998</v>
      </c>
      <c r="F87" s="51">
        <f t="shared" si="2"/>
        <v>38915122415.029999</v>
      </c>
      <c r="G87" s="73">
        <f>IFERROR(((E87/F87)-1)*100,IF(E87+F87&lt;&gt;0,100,0))</f>
        <v>8.2035594929132252</v>
      </c>
    </row>
    <row r="88" spans="1:7" s="15" customFormat="1" ht="12" x14ac:dyDescent="0.2">
      <c r="A88" s="66" t="s">
        <v>55</v>
      </c>
      <c r="B88" s="51">
        <f t="shared" ref="B88:C88" si="3">B70+B76+B82</f>
        <v>923972643.05586958</v>
      </c>
      <c r="C88" s="51">
        <f t="shared" si="3"/>
        <v>891799925.19002008</v>
      </c>
      <c r="D88" s="73">
        <f>IFERROR(((B88/C88)-1)*100,IF(B88+C88&lt;&gt;0,100,0))</f>
        <v>3.6076161207340585</v>
      </c>
      <c r="E88" s="51">
        <f t="shared" ref="E88:F88" si="4">E70+E76+E82</f>
        <v>39212829530.87822</v>
      </c>
      <c r="F88" s="51">
        <f t="shared" si="4"/>
        <v>34610727169.215988</v>
      </c>
      <c r="G88" s="73">
        <f>IFERROR(((E88/F88)-1)*100,IF(E88+F88&lt;&gt;0,100,0))</f>
        <v>13.296751435362797</v>
      </c>
    </row>
    <row r="89" spans="1:7" x14ac:dyDescent="0.2">
      <c r="A89" s="66" t="s">
        <v>94</v>
      </c>
      <c r="B89" s="73">
        <f>IFERROR((B75/B87)*100,IF(B75+B87&lt;&gt;0,100,0))</f>
        <v>75.523726849185664</v>
      </c>
      <c r="C89" s="73">
        <f>IFERROR((C75/C87)*100,IF(C75+C87&lt;&gt;0,100,0))</f>
        <v>68.533724211748236</v>
      </c>
      <c r="D89" s="73">
        <f>IFERROR(((B89/C89)-1)*100,IF(B89+C89&lt;&gt;0,100,0))</f>
        <v>10.199362018968138</v>
      </c>
      <c r="E89" s="73">
        <f>IFERROR((E75/E87)*100,IF(E75+E87&lt;&gt;0,100,0))</f>
        <v>71.813915949412333</v>
      </c>
      <c r="F89" s="73">
        <f>IFERROR((F75/F87)*100,IF(F75+F87&lt;&gt;0,100,0))</f>
        <v>71.747028726543135</v>
      </c>
      <c r="G89" s="73">
        <f>IFERROR(((E89/F89)-1)*100,IF(E89+F89&lt;&gt;0,100,0))</f>
        <v>9.3226470916496496E-2</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2025</v>
      </c>
      <c r="F94" s="103">
        <v>2024</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105629569.104</v>
      </c>
      <c r="C97" s="107">
        <v>85879868.137999997</v>
      </c>
      <c r="D97" s="52">
        <f>B97-C97</f>
        <v>19749700.966000006</v>
      </c>
      <c r="E97" s="107">
        <v>4458676373.6479998</v>
      </c>
      <c r="F97" s="107">
        <v>4024453334.4120002</v>
      </c>
      <c r="G97" s="68">
        <f>E97-F97</f>
        <v>434223039.23599958</v>
      </c>
    </row>
    <row r="98" spans="1:7" s="15" customFormat="1" ht="13.5" x14ac:dyDescent="0.2">
      <c r="A98" s="66" t="s">
        <v>88</v>
      </c>
      <c r="B98" s="53">
        <v>103851577.521</v>
      </c>
      <c r="C98" s="107">
        <v>80582679.848000005</v>
      </c>
      <c r="D98" s="52">
        <f>B98-C98</f>
        <v>23268897.672999993</v>
      </c>
      <c r="E98" s="107">
        <v>4328076551.4230003</v>
      </c>
      <c r="F98" s="107">
        <v>3921675642.5510001</v>
      </c>
      <c r="G98" s="68">
        <f>E98-F98</f>
        <v>406400908.87200022</v>
      </c>
    </row>
    <row r="99" spans="1:7" s="15" customFormat="1" ht="12" x14ac:dyDescent="0.2">
      <c r="A99" s="69" t="s">
        <v>16</v>
      </c>
      <c r="B99" s="52">
        <f>B97-B98</f>
        <v>1777991.5830000043</v>
      </c>
      <c r="C99" s="52">
        <f>C97-C98</f>
        <v>5297188.2899999917</v>
      </c>
      <c r="D99" s="70"/>
      <c r="E99" s="52">
        <f>E97-E98</f>
        <v>130599822.22499943</v>
      </c>
      <c r="F99" s="70">
        <f>F97-F98</f>
        <v>102777691.86100006</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1274.76992226725</v>
      </c>
      <c r="C111" s="108">
        <v>1067.9008867612299</v>
      </c>
      <c r="D111" s="73">
        <f>IFERROR(((B111/C111)-1)*100,IF(B111+C111&lt;&gt;0,100,0))</f>
        <v>19.37155761087719</v>
      </c>
      <c r="E111" s="72"/>
      <c r="F111" s="109">
        <v>1274.76992226725</v>
      </c>
      <c r="G111" s="109">
        <v>1264.4678664537701</v>
      </c>
    </row>
    <row r="112" spans="1:7" s="15" customFormat="1" ht="12" x14ac:dyDescent="0.2">
      <c r="A112" s="66" t="s">
        <v>50</v>
      </c>
      <c r="B112" s="109">
        <v>1252.2403900664799</v>
      </c>
      <c r="C112" s="108">
        <v>1051.5068484225501</v>
      </c>
      <c r="D112" s="73">
        <f>IFERROR(((B112/C112)-1)*100,IF(B112+C112&lt;&gt;0,100,0))</f>
        <v>19.090084096462732</v>
      </c>
      <c r="E112" s="72"/>
      <c r="F112" s="109">
        <v>1252.2403900664799</v>
      </c>
      <c r="G112" s="109">
        <v>1242.4074906532701</v>
      </c>
    </row>
    <row r="113" spans="1:7" s="15" customFormat="1" ht="12" x14ac:dyDescent="0.2">
      <c r="A113" s="66" t="s">
        <v>51</v>
      </c>
      <c r="B113" s="109">
        <v>1412.30202275806</v>
      </c>
      <c r="C113" s="108">
        <v>1159.96325763759</v>
      </c>
      <c r="D113" s="73">
        <f>IFERROR(((B113/C113)-1)*100,IF(B113+C113&lt;&gt;0,100,0))</f>
        <v>21.754030867700891</v>
      </c>
      <c r="E113" s="72"/>
      <c r="F113" s="109">
        <v>1412.30202275806</v>
      </c>
      <c r="G113" s="109">
        <v>1398.0807969080199</v>
      </c>
    </row>
    <row r="114" spans="1:7" s="25" customFormat="1" ht="12" x14ac:dyDescent="0.2">
      <c r="A114" s="69" t="s">
        <v>52</v>
      </c>
      <c r="B114" s="73"/>
      <c r="C114" s="72"/>
      <c r="D114" s="74"/>
      <c r="E114" s="72"/>
      <c r="F114" s="58"/>
      <c r="G114" s="58"/>
    </row>
    <row r="115" spans="1:7" s="15" customFormat="1" ht="12" x14ac:dyDescent="0.2">
      <c r="A115" s="66" t="s">
        <v>56</v>
      </c>
      <c r="B115" s="109">
        <v>838.23941386171703</v>
      </c>
      <c r="C115" s="108">
        <v>765.38181780867899</v>
      </c>
      <c r="D115" s="73">
        <f>IFERROR(((B115/C115)-1)*100,IF(B115+C115&lt;&gt;0,100,0))</f>
        <v>9.5191176949607215</v>
      </c>
      <c r="E115" s="72"/>
      <c r="F115" s="109">
        <v>838.23941386171703</v>
      </c>
      <c r="G115" s="109">
        <v>837.10958516842697</v>
      </c>
    </row>
    <row r="116" spans="1:7" s="15" customFormat="1" ht="12" x14ac:dyDescent="0.2">
      <c r="A116" s="66" t="s">
        <v>57</v>
      </c>
      <c r="B116" s="109">
        <v>1214.2839585561201</v>
      </c>
      <c r="C116" s="108">
        <v>1035.77957634771</v>
      </c>
      <c r="D116" s="73">
        <f>IFERROR(((B116/C116)-1)*100,IF(B116+C116&lt;&gt;0,100,0))</f>
        <v>17.233819461650235</v>
      </c>
      <c r="E116" s="72"/>
      <c r="F116" s="109">
        <v>1214.2839585561201</v>
      </c>
      <c r="G116" s="109">
        <v>1208.0794804081199</v>
      </c>
    </row>
    <row r="117" spans="1:7" s="15" customFormat="1" ht="12" x14ac:dyDescent="0.2">
      <c r="A117" s="66" t="s">
        <v>59</v>
      </c>
      <c r="B117" s="109">
        <v>1508.95665867823</v>
      </c>
      <c r="C117" s="108">
        <v>1237.9473581920799</v>
      </c>
      <c r="D117" s="73">
        <f>IFERROR(((B117/C117)-1)*100,IF(B117+C117&lt;&gt;0,100,0))</f>
        <v>21.891827523420449</v>
      </c>
      <c r="E117" s="72"/>
      <c r="F117" s="109">
        <v>1508.95665867823</v>
      </c>
      <c r="G117" s="109">
        <v>1497.2454586730701</v>
      </c>
    </row>
    <row r="118" spans="1:7" s="15" customFormat="1" ht="12" x14ac:dyDescent="0.2">
      <c r="A118" s="66" t="s">
        <v>58</v>
      </c>
      <c r="B118" s="109">
        <v>1417.91144042978</v>
      </c>
      <c r="C118" s="108">
        <v>1154.3127693725901</v>
      </c>
      <c r="D118" s="73">
        <f>IFERROR(((B118/C118)-1)*100,IF(B118+C118&lt;&gt;0,100,0))</f>
        <v>22.835983283842999</v>
      </c>
      <c r="E118" s="72"/>
      <c r="F118" s="109">
        <v>1417.91144042978</v>
      </c>
      <c r="G118" s="109">
        <v>1400.0985520638999</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2025</v>
      </c>
      <c r="F124" s="103">
        <v>2024</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368</v>
      </c>
      <c r="C127" s="53">
        <v>1290</v>
      </c>
      <c r="D127" s="73">
        <f>IFERROR(((B127/C127)-1)*100,IF(B127+C127&lt;&gt;0,100,0))</f>
        <v>-71.47286821705427</v>
      </c>
      <c r="E127" s="53">
        <v>10273</v>
      </c>
      <c r="F127" s="53">
        <v>13275</v>
      </c>
      <c r="G127" s="73">
        <f>IFERROR(((E127/F127)-1)*100,IF(E127+F127&lt;&gt;0,100,0))</f>
        <v>-22.613935969868169</v>
      </c>
    </row>
    <row r="128" spans="1:7" s="15" customFormat="1" ht="12" x14ac:dyDescent="0.2">
      <c r="A128" s="66" t="s">
        <v>74</v>
      </c>
      <c r="B128" s="54">
        <v>8</v>
      </c>
      <c r="C128" s="53">
        <v>3</v>
      </c>
      <c r="D128" s="73">
        <f>IFERROR(((B128/C128)-1)*100,IF(B128+C128&lt;&gt;0,100,0))</f>
        <v>166.66666666666666</v>
      </c>
      <c r="E128" s="53">
        <v>300</v>
      </c>
      <c r="F128" s="53">
        <v>282</v>
      </c>
      <c r="G128" s="73">
        <f>IFERROR(((E128/F128)-1)*100,IF(E128+F128&lt;&gt;0,100,0))</f>
        <v>6.3829787234042534</v>
      </c>
    </row>
    <row r="129" spans="1:7" s="25" customFormat="1" ht="12" x14ac:dyDescent="0.2">
      <c r="A129" s="69" t="s">
        <v>34</v>
      </c>
      <c r="B129" s="70">
        <f>SUM(B126:B128)</f>
        <v>376</v>
      </c>
      <c r="C129" s="70">
        <f>SUM(C126:C128)</f>
        <v>1293</v>
      </c>
      <c r="D129" s="73">
        <f>IFERROR(((B129/C129)-1)*100,IF(B129+C129&lt;&gt;0,100,0))</f>
        <v>-70.920340293890177</v>
      </c>
      <c r="E129" s="70">
        <f>SUM(E126:E128)</f>
        <v>10573</v>
      </c>
      <c r="F129" s="70">
        <f>SUM(F126:F128)</f>
        <v>13557</v>
      </c>
      <c r="G129" s="73">
        <f>IFERROR(((E129/F129)-1)*100,IF(E129+F129&lt;&gt;0,100,0))</f>
        <v>-22.010769344250203</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18</v>
      </c>
      <c r="C132" s="53">
        <v>0</v>
      </c>
      <c r="D132" s="73">
        <f>IFERROR(((B132/C132)-1)*100,IF(B132+C132&lt;&gt;0,100,0))</f>
        <v>100</v>
      </c>
      <c r="E132" s="53">
        <v>1012</v>
      </c>
      <c r="F132" s="53">
        <v>939</v>
      </c>
      <c r="G132" s="73">
        <f>IFERROR(((E132/F132)-1)*100,IF(E132+F132&lt;&gt;0,100,0))</f>
        <v>7.7742279020234228</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18</v>
      </c>
      <c r="C134" s="70">
        <f>SUM(C132:C133)</f>
        <v>0</v>
      </c>
      <c r="D134" s="73">
        <f>IFERROR(((B134/C134)-1)*100,IF(B134+C134&lt;&gt;0,100,0))</f>
        <v>100</v>
      </c>
      <c r="E134" s="70">
        <f>SUM(E132:E133)</f>
        <v>1012</v>
      </c>
      <c r="F134" s="70">
        <f>SUM(F132:F133)</f>
        <v>939</v>
      </c>
      <c r="G134" s="73">
        <f>IFERROR(((E134/F134)-1)*100,IF(E134+F134&lt;&gt;0,100,0))</f>
        <v>7.7742279020234228</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560527</v>
      </c>
      <c r="C138" s="53">
        <v>1856884</v>
      </c>
      <c r="D138" s="73">
        <f>IFERROR(((B138/C138)-1)*100,IF(B138+C138&lt;&gt;0,100,0))</f>
        <v>-69.813569399057783</v>
      </c>
      <c r="E138" s="53">
        <v>12951391</v>
      </c>
      <c r="F138" s="53">
        <v>13816219</v>
      </c>
      <c r="G138" s="73">
        <f>IFERROR(((E138/F138)-1)*100,IF(E138+F138&lt;&gt;0,100,0))</f>
        <v>-6.2595128232984738</v>
      </c>
    </row>
    <row r="139" spans="1:7" s="15" customFormat="1" ht="12" x14ac:dyDescent="0.2">
      <c r="A139" s="66" t="s">
        <v>74</v>
      </c>
      <c r="B139" s="54">
        <v>1114</v>
      </c>
      <c r="C139" s="53">
        <v>29</v>
      </c>
      <c r="D139" s="73">
        <f>IFERROR(((B139/C139)-1)*100,IF(B139+C139&lt;&gt;0,100,0))</f>
        <v>3741.3793103448279</v>
      </c>
      <c r="E139" s="53">
        <v>11986</v>
      </c>
      <c r="F139" s="53">
        <v>10059</v>
      </c>
      <c r="G139" s="73">
        <f>IFERROR(((E139/F139)-1)*100,IF(E139+F139&lt;&gt;0,100,0))</f>
        <v>19.156973854259874</v>
      </c>
    </row>
    <row r="140" spans="1:7" s="15" customFormat="1" ht="12" x14ac:dyDescent="0.2">
      <c r="A140" s="69" t="s">
        <v>34</v>
      </c>
      <c r="B140" s="70">
        <f>SUM(B137:B139)</f>
        <v>561641</v>
      </c>
      <c r="C140" s="70">
        <f>SUM(C137:C139)</f>
        <v>1856913</v>
      </c>
      <c r="D140" s="73">
        <f>IFERROR(((B140/C140)-1)*100,IF(B140+C140&lt;&gt;0,100,0))</f>
        <v>-69.754048789577112</v>
      </c>
      <c r="E140" s="70">
        <f>SUM(E137:E139)</f>
        <v>12963377</v>
      </c>
      <c r="F140" s="70">
        <f>SUM(F137:F139)</f>
        <v>13826278</v>
      </c>
      <c r="G140" s="73">
        <f>IFERROR(((E140/F140)-1)*100,IF(E140+F140&lt;&gt;0,100,0))</f>
        <v>-6.2410216256320039</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30000</v>
      </c>
      <c r="C143" s="53">
        <v>0</v>
      </c>
      <c r="D143" s="73">
        <f>IFERROR(((B143/C143)-1)*100,)</f>
        <v>0</v>
      </c>
      <c r="E143" s="53">
        <v>550677</v>
      </c>
      <c r="F143" s="53">
        <v>690757</v>
      </c>
      <c r="G143" s="73">
        <f>IFERROR(((E143/F143)-1)*100,)</f>
        <v>-20.279200934626797</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30000</v>
      </c>
      <c r="C145" s="70">
        <f>SUM(C143:C144)</f>
        <v>0</v>
      </c>
      <c r="D145" s="73">
        <f>IFERROR(((B145/C145)-1)*100,)</f>
        <v>0</v>
      </c>
      <c r="E145" s="70">
        <f>SUM(E143:E144)</f>
        <v>550677</v>
      </c>
      <c r="F145" s="70">
        <f>SUM(F143:F144)</f>
        <v>690757</v>
      </c>
      <c r="G145" s="73">
        <f>IFERROR(((E145/F145)-1)*100,)</f>
        <v>-20.279200934626797</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54429590.338310003</v>
      </c>
      <c r="C149" s="53">
        <v>172757236.36914</v>
      </c>
      <c r="D149" s="73">
        <f>IFERROR(((B149/C149)-1)*100,IF(B149+C149&lt;&gt;0,100,0))</f>
        <v>-68.493597442131303</v>
      </c>
      <c r="E149" s="53">
        <v>1201361203.43788</v>
      </c>
      <c r="F149" s="53">
        <v>1213402865.7983201</v>
      </c>
      <c r="G149" s="73">
        <f>IFERROR(((E149/F149)-1)*100,IF(E149+F149&lt;&gt;0,100,0))</f>
        <v>-0.99238782929012004</v>
      </c>
    </row>
    <row r="150" spans="1:7" x14ac:dyDescent="0.2">
      <c r="A150" s="66" t="s">
        <v>74</v>
      </c>
      <c r="B150" s="54">
        <v>10541960.58</v>
      </c>
      <c r="C150" s="53">
        <v>220383.69</v>
      </c>
      <c r="D150" s="73">
        <f>IFERROR(((B150/C150)-1)*100,IF(B150+C150&lt;&gt;0,100,0))</f>
        <v>4683.4576959846718</v>
      </c>
      <c r="E150" s="53">
        <v>92910113.060000002</v>
      </c>
      <c r="F150" s="53">
        <v>73059756.170000002</v>
      </c>
      <c r="G150" s="73">
        <f>IFERROR(((E150/F150)-1)*100,IF(E150+F150&lt;&gt;0,100,0))</f>
        <v>27.170028933317191</v>
      </c>
    </row>
    <row r="151" spans="1:7" s="15" customFormat="1" ht="12" x14ac:dyDescent="0.2">
      <c r="A151" s="69" t="s">
        <v>34</v>
      </c>
      <c r="B151" s="70">
        <f>SUM(B148:B150)</f>
        <v>64971550.918310001</v>
      </c>
      <c r="C151" s="70">
        <f>SUM(C148:C150)</f>
        <v>172977620.05914</v>
      </c>
      <c r="D151" s="73">
        <f>IFERROR(((B151/C151)-1)*100,IF(B151+C151&lt;&gt;0,100,0))</f>
        <v>-62.439331229036085</v>
      </c>
      <c r="E151" s="70">
        <f>SUM(E148:E150)</f>
        <v>1294271316.49788</v>
      </c>
      <c r="F151" s="70">
        <f>SUM(F148:F150)</f>
        <v>1286462621.9683201</v>
      </c>
      <c r="G151" s="73">
        <f>IFERROR(((E151/F151)-1)*100,IF(E151+F151&lt;&gt;0,100,0))</f>
        <v>0.60698961603815604</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26422</v>
      </c>
      <c r="C154" s="53">
        <v>0</v>
      </c>
      <c r="D154" s="73">
        <f>IFERROR(((B154/C154)-1)*100,IF(B154+C154&lt;&gt;0,100,0))</f>
        <v>100</v>
      </c>
      <c r="E154" s="53">
        <v>787516.77821999998</v>
      </c>
      <c r="F154" s="53">
        <v>866111.98507000005</v>
      </c>
      <c r="G154" s="73">
        <f>IFERROR(((E154/F154)-1)*100,IF(E154+F154&lt;&gt;0,100,0))</f>
        <v>-9.074485540532951</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26422</v>
      </c>
      <c r="C156" s="70">
        <f>SUM(C154:C155)</f>
        <v>0</v>
      </c>
      <c r="D156" s="73">
        <f>IFERROR(((B156/C156)-1)*100,IF(B156+C156&lt;&gt;0,100,0))</f>
        <v>100</v>
      </c>
      <c r="E156" s="70">
        <f>SUM(E154:E155)</f>
        <v>787516.77821999998</v>
      </c>
      <c r="F156" s="70">
        <f>SUM(F154:F155)</f>
        <v>866111.98507000005</v>
      </c>
      <c r="G156" s="73">
        <f>IFERROR(((E156/F156)-1)*100,IF(E156+F156&lt;&gt;0,100,0))</f>
        <v>-9.074485540532951</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1645701</v>
      </c>
      <c r="C160" s="53">
        <v>2134011</v>
      </c>
      <c r="D160" s="73">
        <f>IFERROR(((B160/C160)-1)*100,IF(B160+C160&lt;&gt;0,100,0))</f>
        <v>-22.882262556284861</v>
      </c>
      <c r="E160" s="65"/>
      <c r="F160" s="65"/>
      <c r="G160" s="52"/>
    </row>
    <row r="161" spans="1:7" s="15" customFormat="1" ht="12" x14ac:dyDescent="0.2">
      <c r="A161" s="66" t="s">
        <v>74</v>
      </c>
      <c r="B161" s="54">
        <v>1507</v>
      </c>
      <c r="C161" s="53">
        <v>1691</v>
      </c>
      <c r="D161" s="73">
        <f>IFERROR(((B161/C161)-1)*100,IF(B161+C161&lt;&gt;0,100,0))</f>
        <v>-10.881135422826727</v>
      </c>
      <c r="E161" s="65"/>
      <c r="F161" s="65"/>
      <c r="G161" s="52"/>
    </row>
    <row r="162" spans="1:7" s="25" customFormat="1" ht="12" x14ac:dyDescent="0.2">
      <c r="A162" s="69" t="s">
        <v>34</v>
      </c>
      <c r="B162" s="70">
        <f>SUM(B159:B161)</f>
        <v>1647208</v>
      </c>
      <c r="C162" s="70">
        <f>SUM(C159:C161)</f>
        <v>2135702</v>
      </c>
      <c r="D162" s="73">
        <f>IFERROR(((B162/C162)-1)*100,IF(B162+C162&lt;&gt;0,100,0))</f>
        <v>-22.872760338286891</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198237</v>
      </c>
      <c r="C165" s="53">
        <v>175629</v>
      </c>
      <c r="D165" s="73">
        <f>IFERROR(((B165/C165)-1)*100,IF(B165+C165&lt;&gt;0,100,0))</f>
        <v>12.872589378747247</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198237</v>
      </c>
      <c r="C167" s="70">
        <f>SUM(C165:C166)</f>
        <v>175629</v>
      </c>
      <c r="D167" s="73">
        <f>IFERROR(((B167/C167)-1)*100,IF(B167+C167&lt;&gt;0,100,0))</f>
        <v>12.872589378747247</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2025</v>
      </c>
      <c r="F173" s="103">
        <v>2024</v>
      </c>
      <c r="G173" s="26" t="s">
        <v>7</v>
      </c>
    </row>
    <row r="174" spans="1:7" x14ac:dyDescent="0.2">
      <c r="A174" s="69" t="s">
        <v>33</v>
      </c>
      <c r="B174" s="73"/>
      <c r="C174" s="73"/>
      <c r="D174" s="78"/>
      <c r="E174" s="79"/>
      <c r="F174" s="79"/>
      <c r="G174" s="80"/>
    </row>
    <row r="175" spans="1:7" x14ac:dyDescent="0.2">
      <c r="A175" s="66" t="s">
        <v>31</v>
      </c>
      <c r="B175" s="87">
        <v>24714</v>
      </c>
      <c r="C175" s="88">
        <v>25032</v>
      </c>
      <c r="D175" s="73">
        <f>IFERROR(((B175/C175)-1)*100,IF(B175+C175&lt;&gt;0,100,0))</f>
        <v>-1.2703739213806298</v>
      </c>
      <c r="E175" s="88">
        <v>1126252</v>
      </c>
      <c r="F175" s="88">
        <v>1216096</v>
      </c>
      <c r="G175" s="73">
        <f>IFERROR(((E175/F175)-1)*100,IF(E175+F175&lt;&gt;0,100,0))</f>
        <v>-7.3879035865589522</v>
      </c>
    </row>
    <row r="176" spans="1:7" x14ac:dyDescent="0.2">
      <c r="A176" s="66" t="s">
        <v>32</v>
      </c>
      <c r="B176" s="87">
        <v>105588</v>
      </c>
      <c r="C176" s="88">
        <v>104190</v>
      </c>
      <c r="D176" s="73">
        <f t="shared" ref="D176:D178" si="5">IFERROR(((B176/C176)-1)*100,IF(B176+C176&lt;&gt;0,100,0))</f>
        <v>1.3417794414051221</v>
      </c>
      <c r="E176" s="88">
        <v>5057680</v>
      </c>
      <c r="F176" s="88">
        <v>5535218</v>
      </c>
      <c r="G176" s="73">
        <f>IFERROR(((E176/F176)-1)*100,IF(E176+F176&lt;&gt;0,100,0))</f>
        <v>-8.6272663515691743</v>
      </c>
    </row>
    <row r="177" spans="1:7" x14ac:dyDescent="0.2">
      <c r="A177" s="66" t="s">
        <v>91</v>
      </c>
      <c r="B177" s="87">
        <v>40285091.424510002</v>
      </c>
      <c r="C177" s="88">
        <v>45352251.120219998</v>
      </c>
      <c r="D177" s="73">
        <f t="shared" si="5"/>
        <v>-11.172895656883586</v>
      </c>
      <c r="E177" s="88">
        <v>2241641857.9081001</v>
      </c>
      <c r="F177" s="88">
        <v>2376847092.4523802</v>
      </c>
      <c r="G177" s="73">
        <f>IFERROR(((E177/F177)-1)*100,IF(E177+F177&lt;&gt;0,100,0))</f>
        <v>-5.6884279587702924</v>
      </c>
    </row>
    <row r="178" spans="1:7" x14ac:dyDescent="0.2">
      <c r="A178" s="66" t="s">
        <v>92</v>
      </c>
      <c r="B178" s="87">
        <v>240856</v>
      </c>
      <c r="C178" s="88">
        <v>212820</v>
      </c>
      <c r="D178" s="73">
        <f t="shared" si="5"/>
        <v>13.173573912226288</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696</v>
      </c>
      <c r="C181" s="88">
        <v>610</v>
      </c>
      <c r="D181" s="73">
        <f t="shared" ref="D181:D184" si="6">IFERROR(((B181/C181)-1)*100,IF(B181+C181&lt;&gt;0,100,0))</f>
        <v>14.098360655737707</v>
      </c>
      <c r="E181" s="88">
        <v>36476</v>
      </c>
      <c r="F181" s="88">
        <v>33124</v>
      </c>
      <c r="G181" s="73">
        <f t="shared" ref="G181" si="7">IFERROR(((E181/F181)-1)*100,IF(E181+F181&lt;&gt;0,100,0))</f>
        <v>10.119550778891441</v>
      </c>
    </row>
    <row r="182" spans="1:7" x14ac:dyDescent="0.2">
      <c r="A182" s="66" t="s">
        <v>32</v>
      </c>
      <c r="B182" s="87">
        <v>7762</v>
      </c>
      <c r="C182" s="88">
        <v>8366</v>
      </c>
      <c r="D182" s="73">
        <f t="shared" si="6"/>
        <v>-7.2196987807793489</v>
      </c>
      <c r="E182" s="88">
        <v>431846</v>
      </c>
      <c r="F182" s="88">
        <v>384224</v>
      </c>
      <c r="G182" s="73">
        <f t="shared" ref="G182" si="8">IFERROR(((E182/F182)-1)*100,IF(E182+F182&lt;&gt;0,100,0))</f>
        <v>12.394332472724233</v>
      </c>
    </row>
    <row r="183" spans="1:7" x14ac:dyDescent="0.2">
      <c r="A183" s="66" t="s">
        <v>91</v>
      </c>
      <c r="B183" s="87">
        <v>134595.1624</v>
      </c>
      <c r="C183" s="88">
        <v>118259.9803</v>
      </c>
      <c r="D183" s="73">
        <f t="shared" si="6"/>
        <v>13.812941671866664</v>
      </c>
      <c r="E183" s="88">
        <v>8715386.0779599994</v>
      </c>
      <c r="F183" s="88">
        <v>7603838.9487800002</v>
      </c>
      <c r="G183" s="73">
        <f t="shared" ref="G183" si="9">IFERROR(((E183/F183)-1)*100,IF(E183+F183&lt;&gt;0,100,0))</f>
        <v>14.61823608663282</v>
      </c>
    </row>
    <row r="184" spans="1:7" x14ac:dyDescent="0.2">
      <c r="A184" s="66" t="s">
        <v>92</v>
      </c>
      <c r="B184" s="87">
        <v>95308</v>
      </c>
      <c r="C184" s="88">
        <v>87132</v>
      </c>
      <c r="D184" s="73">
        <f t="shared" si="6"/>
        <v>9.3834641693063325</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2025-10-20T11:00:38Z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