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E75B0EB1-791D-4907-8C17-ED4CE8BB4EC5}" xr6:coauthVersionLast="47" xr6:coauthVersionMax="47" xr10:uidLastSave="{00000000-0000-0000-0000-000000000000}"/>
  <bookViews>
    <workbookView xWindow="2805" yWindow="280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<sst xmlns="http://schemas.openxmlformats.org/spreadsheetml/2006/main" count="265" uniqueCount="100">
  <si>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</si>
  <si>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</si>
  <si>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</si>
  <si>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</si>
  <si>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</si>
  <si>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</si>
  <si>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</si>
  <si>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</si>
  <si>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</si>
  <si>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</si>
  <si>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</si>
  <si>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</si>
  <si>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</si>
  <si>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</si>
  <si>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</si>
  <si>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</si>
  <si>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</si>
  <si>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</si>
  <si>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</si>
  <si>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</si>
  <si>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</si>
  <si>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</si>
  <si>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</si>
  <si>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</si>
  <si>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</si>
  <si>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</si>
  <si>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</si>
  <si>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</si>
  <si>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</si>
  <si>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</si>
  <si>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</si>
  <si>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</si>
  <si>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</si>
  <si>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</si>
  <si>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</si>
  <si>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</si>
  <si>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</si>
  <si>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</si>
  <si>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</si>
  <si>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</si>
  <si>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</si>
  <si>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</si>
  <si>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</si>
  <si>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</si>
  <si>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</si>
  <si>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</si>
  <si>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</si>
  <si>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</si>
  <si>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</si>
  <si>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</si>
  <si>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</si>
  <si>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</si>
  <si>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</si>
  <si>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</si>
  <si>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</si>
  <si>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</si>
  <si>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</si>
  <si>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</si>
  <si>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</si>
  <si>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</si>
  <si>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</si>
  <si>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</si>
  <si>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</si>
  <si>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</si>
  <si>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</si>
  <si>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</si>
  <si>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</si>
  <si>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</si>
  <si>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</si>
  <si>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</si>
  <si>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</si>
  <si>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</si>
  <si>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</si>
  <si>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</si>
  <si>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</si>
  <si>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</si>
  <si>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</si>
  <si>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</si>
  <si>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</si>
  <si>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</si>
  <si>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</si>
  <si>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</si>
  <si>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</si>
  <si>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</si>
  <si>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</si>
  <si>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</si>
  <si>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</si>
  <si>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</si>
  <si>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</si>
  <si>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</si>
  <si>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</si>
  <si>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</si>
  <si>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</si>
  <si>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</si>
  <si>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</si>
  <si>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</si>
  <si>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</si>
  <si>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7 November 2025</t>
  </si>
  <si>
    <t>07.11.2025</t>
  </si>
  <si>
    <t>08.11.2024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</si>
</sst>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1860627</v>
      </c>
      <c r="C11" s="54">
        <v>1628438</v>
      </c>
      <c r="D11" s="73">
        <f>IFERROR(((B11/C11)-1)*100,IF(B11+C11&lt;&gt;0,100,0))</f>
        <v>14.258387485430823</v>
      </c>
      <c r="E11" s="54">
        <v>85568516</v>
      </c>
      <c r="F11" s="54">
        <v>79909649</v>
      </c>
      <c r="G11" s="73">
        <f>IFERROR(((E11/F11)-1)*100,IF(E11+F11&lt;&gt;0,100,0))</f>
        <v>7.0815815997389731</v>
      </c>
    </row>
    <row r="12" spans="1:7" s="15" customFormat="1" ht="12" x14ac:dyDescent="0.2">
      <c r="A12" s="51" t="s">
        <v>9</v>
      </c>
      <c r="B12" s="54">
        <v>1557831.942</v>
      </c>
      <c r="C12" s="54">
        <v>1367116.39</v>
      </c>
      <c r="D12" s="73">
        <f>IFERROR(((B12/C12)-1)*100,IF(B12+C12&lt;&gt;0,100,0))</f>
        <v>13.950205951374794</v>
      </c>
      <c r="E12" s="54">
        <v>73995397.533999994</v>
      </c>
      <c r="F12" s="54">
        <v>65657808.719999999</v>
      </c>
      <c r="G12" s="73">
        <f>IFERROR(((E12/F12)-1)*100,IF(E12+F12&lt;&gt;0,100,0))</f>
        <v>12.698548697468626</v>
      </c>
    </row>
    <row r="13" spans="1:7" s="15" customFormat="1" ht="12" x14ac:dyDescent="0.2">
      <c r="A13" s="51" t="s">
        <v>10</v>
      </c>
      <c r="B13" s="54">
        <v>124089415.551798</v>
      </c>
      <c r="C13" s="54">
        <v>107271640.425144</v>
      </c>
      <c r="D13" s="73">
        <f>IFERROR(((B13/C13)-1)*100,IF(B13+C13&lt;&gt;0,100,0))</f>
        <v>15.677745823594202</v>
      </c>
      <c r="E13" s="54">
        <v>6109814876.4805803</v>
      </c>
      <c r="F13" s="54">
        <v>4624971797.5302801</v>
      </c>
      <c r="G13" s="73">
        <f>IFERROR(((E13/F13)-1)*100,IF(E13+F13&lt;&gt;0,100,0))</f>
        <v>32.104910990877869</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495</v>
      </c>
      <c r="C16" s="54">
        <v>641</v>
      </c>
      <c r="D16" s="73">
        <f>IFERROR(((B16/C16)-1)*100,IF(B16+C16&lt;&gt;0,100,0))</f>
        <v>-22.776911076443064</v>
      </c>
      <c r="E16" s="54">
        <v>20755</v>
      </c>
      <c r="F16" s="54">
        <v>19872</v>
      </c>
      <c r="G16" s="73">
        <f>IFERROR(((E16/F16)-1)*100,IF(E16+F16&lt;&gt;0,100,0))</f>
        <v>4.4434380032206011</v>
      </c>
    </row>
    <row r="17" spans="1:7" s="15" customFormat="1" ht="12" x14ac:dyDescent="0.2">
      <c r="A17" s="51" t="s">
        <v>9</v>
      </c>
      <c r="B17" s="54">
        <v>239115.97899999999</v>
      </c>
      <c r="C17" s="54">
        <v>166967.701</v>
      </c>
      <c r="D17" s="73">
        <f>IFERROR(((B17/C17)-1)*100,IF(B17+C17&lt;&gt;0,100,0))</f>
        <v>43.210918978874837</v>
      </c>
      <c r="E17" s="54">
        <v>11385502.384</v>
      </c>
      <c r="F17" s="54">
        <v>9523065.3890000004</v>
      </c>
      <c r="G17" s="73">
        <f>IFERROR(((E17/F17)-1)*100,IF(E17+F17&lt;&gt;0,100,0))</f>
        <v>19.557116526274008</v>
      </c>
    </row>
    <row r="18" spans="1:7" s="15" customFormat="1" ht="12" x14ac:dyDescent="0.2">
      <c r="A18" s="51" t="s">
        <v>10</v>
      </c>
      <c r="B18" s="54">
        <v>14470447.6321683</v>
      </c>
      <c r="C18" s="54">
        <v>14423745.4980643</v>
      </c>
      <c r="D18" s="73">
        <f>IFERROR(((B18/C18)-1)*100,IF(B18+C18&lt;&gt;0,100,0))</f>
        <v>0.32378645415136464</v>
      </c>
      <c r="E18" s="54">
        <v>832881250.81925702</v>
      </c>
      <c r="F18" s="54">
        <v>529303863.12845999</v>
      </c>
      <c r="G18" s="73">
        <f>IFERROR(((E18/F18)-1)*100,IF(E18+F18&lt;&gt;0,100,0))</f>
        <v>57.354085023392322</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16608690.626839999</v>
      </c>
      <c r="C24" s="53">
        <v>15154098.78444</v>
      </c>
      <c r="D24" s="52">
        <f>B24-C24</f>
        <v>1454591.8423999995</v>
      </c>
      <c r="E24" s="54">
        <v>894047783.25841999</v>
      </c>
      <c r="F24" s="54">
        <v>657699306.80817997</v>
      </c>
      <c r="G24" s="52">
        <f>E24-F24</f>
        <v>236348476.45024002</v>
      </c>
    </row>
    <row r="25" spans="1:7" s="15" customFormat="1" ht="12" x14ac:dyDescent="0.2">
      <c r="A25" s="55" t="s">
        <v>15</v>
      </c>
      <c r="B25" s="53">
        <v>20696295.560989998</v>
      </c>
      <c r="C25" s="53">
        <v>13175815.451509999</v>
      </c>
      <c r="D25" s="52">
        <f>B25-C25</f>
        <v>7520480.1094799992</v>
      </c>
      <c r="E25" s="54">
        <v>1099619024.7342899</v>
      </c>
      <c r="F25" s="54">
        <v>765999291.14368999</v>
      </c>
      <c r="G25" s="52">
        <f>E25-F25</f>
        <v>333619733.59059989</v>
      </c>
    </row>
    <row r="26" spans="1:7" s="25" customFormat="1" ht="12" x14ac:dyDescent="0.2">
      <c r="A26" s="56" t="s">
        <v>16</v>
      </c>
      <c r="B26" s="57">
        <f>B24-B25</f>
        <v>-4087604.9341499992</v>
      </c>
      <c r="C26" s="57">
        <f>C24-C25</f>
        <v>1978283.3329300005</v>
      </c>
      <c r="D26" s="57"/>
      <c r="E26" s="57">
        <f>E24-E25</f>
        <v>-205571241.47586989</v>
      </c>
      <c r="F26" s="57">
        <f>F24-F25</f>
        <v>-108299984.33551002</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108846.44493478</v>
      </c>
      <c r="C33" s="104">
        <v>85124.516448149996</v>
      </c>
      <c r="D33" s="73">
        <f t="shared" ref="D33:D42" si="0">IFERROR(((B33/C33)-1)*100,IF(B33+C33&lt;&gt;0,100,0))</f>
        <v>27.867328328471874</v>
      </c>
      <c r="E33" s="51"/>
      <c r="F33" s="104">
        <v>110342.92</v>
      </c>
      <c r="G33" s="104">
        <v>106789.67</v>
      </c>
    </row>
    <row r="34" spans="1:7" s="15" customFormat="1" ht="12" x14ac:dyDescent="0.2">
      <c r="A34" s="51" t="s">
        <v>23</v>
      </c>
      <c r="B34" s="104">
        <v>103574.93113978</v>
      </c>
      <c r="C34" s="104">
        <v>91438.332549069994</v>
      </c>
      <c r="D34" s="73">
        <f t="shared" si="0"/>
        <v>13.272987654490475</v>
      </c>
      <c r="E34" s="51"/>
      <c r="F34" s="104">
        <v>104897.44</v>
      </c>
      <c r="G34" s="104">
        <v>101307.91</v>
      </c>
    </row>
    <row r="35" spans="1:7" s="15" customFormat="1" ht="12" x14ac:dyDescent="0.2">
      <c r="A35" s="51" t="s">
        <v>24</v>
      </c>
      <c r="B35" s="104">
        <v>101924.09291307</v>
      </c>
      <c r="C35" s="104">
        <v>87937.592234630007</v>
      </c>
      <c r="D35" s="73">
        <f t="shared" si="0"/>
        <v>15.905030286844802</v>
      </c>
      <c r="E35" s="51"/>
      <c r="F35" s="104">
        <v>102742.45</v>
      </c>
      <c r="G35" s="104">
        <v>100636.82</v>
      </c>
    </row>
    <row r="36" spans="1:7" s="15" customFormat="1" ht="12" x14ac:dyDescent="0.2">
      <c r="A36" s="51" t="s">
        <v>25</v>
      </c>
      <c r="B36" s="104">
        <v>101451.32637647</v>
      </c>
      <c r="C36" s="104">
        <v>76969.89734019</v>
      </c>
      <c r="D36" s="73">
        <f t="shared" si="0"/>
        <v>31.806498231480628</v>
      </c>
      <c r="E36" s="51"/>
      <c r="F36" s="104">
        <v>102967.44</v>
      </c>
      <c r="G36" s="104">
        <v>99379.28</v>
      </c>
    </row>
    <row r="37" spans="1:7" s="15" customFormat="1" ht="12" x14ac:dyDescent="0.2">
      <c r="A37" s="51" t="s">
        <v>79</v>
      </c>
      <c r="B37" s="104">
        <v>104719.15307183001</v>
      </c>
      <c r="C37" s="104">
        <v>57811.240743789996</v>
      </c>
      <c r="D37" s="73">
        <f t="shared" si="0"/>
        <v>81.139777878022443</v>
      </c>
      <c r="E37" s="51"/>
      <c r="F37" s="104">
        <v>106693.88</v>
      </c>
      <c r="G37" s="104">
        <v>99257.19</v>
      </c>
    </row>
    <row r="38" spans="1:7" s="15" customFormat="1" ht="12" x14ac:dyDescent="0.2">
      <c r="A38" s="51" t="s">
        <v>26</v>
      </c>
      <c r="B38" s="104">
        <v>143528.21949079999</v>
      </c>
      <c r="C38" s="104">
        <v>115311.68412556</v>
      </c>
      <c r="D38" s="73">
        <f t="shared" si="0"/>
        <v>24.469797296964035</v>
      </c>
      <c r="E38" s="51"/>
      <c r="F38" s="104">
        <v>146743.32</v>
      </c>
      <c r="G38" s="104">
        <v>142431.35999999999</v>
      </c>
    </row>
    <row r="39" spans="1:7" s="15" customFormat="1" ht="12" x14ac:dyDescent="0.2">
      <c r="A39" s="51" t="s">
        <v>27</v>
      </c>
      <c r="B39" s="104">
        <v>22867.06621683</v>
      </c>
      <c r="C39" s="104">
        <v>21130.08894043</v>
      </c>
      <c r="D39" s="73">
        <f t="shared" si="0"/>
        <v>8.22039737408058</v>
      </c>
      <c r="E39" s="51"/>
      <c r="F39" s="104">
        <v>23110.77</v>
      </c>
      <c r="G39" s="104">
        <v>22348.61</v>
      </c>
    </row>
    <row r="40" spans="1:7" s="15" customFormat="1" ht="12" x14ac:dyDescent="0.2">
      <c r="A40" s="51" t="s">
        <v>28</v>
      </c>
      <c r="B40" s="104">
        <v>142190.83935535999</v>
      </c>
      <c r="C40" s="104">
        <v>119186.12363825001</v>
      </c>
      <c r="D40" s="73">
        <f t="shared" si="0"/>
        <v>19.301505087062964</v>
      </c>
      <c r="E40" s="51"/>
      <c r="F40" s="104">
        <v>144726.07</v>
      </c>
      <c r="G40" s="104">
        <v>140215.29999999999</v>
      </c>
    </row>
    <row r="41" spans="1:7" s="15" customFormat="1" ht="12" x14ac:dyDescent="0.2">
      <c r="A41" s="51" t="s">
        <v>29</v>
      </c>
      <c r="B41" s="59"/>
      <c r="C41" s="59"/>
      <c r="D41" s="73">
        <f t="shared" si="0"/>
        <v>0</v>
      </c>
      <c r="E41" s="51"/>
      <c r="F41" s="59"/>
      <c r="G41" s="59"/>
    </row>
    <row r="42" spans="1:7" s="15" customFormat="1" ht="12" x14ac:dyDescent="0.2">
      <c r="A42" s="51" t="s">
        <v>78</v>
      </c>
      <c r="B42" s="104">
        <v>612.36467512000002</v>
      </c>
      <c r="C42" s="104">
        <v>610.31022073999998</v>
      </c>
      <c r="D42" s="73">
        <f t="shared" si="0"/>
        <v>0.33662460666463723</v>
      </c>
      <c r="E42" s="51"/>
      <c r="F42" s="104">
        <v>658.4</v>
      </c>
      <c r="G42" s="104">
        <v>607.70000000000005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23404.903829368901</v>
      </c>
      <c r="D48" s="59"/>
      <c r="E48" s="105">
        <v>19200.418416246299</v>
      </c>
      <c r="F48" s="59"/>
      <c r="G48" s="73">
        <f>IFERROR(((C48/E48)-1)*100,IF(C48+E48&lt;&gt;0,100,0))</f>
        <v>21.897884316755345</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4094</v>
      </c>
      <c r="D54" s="62"/>
      <c r="E54" s="106">
        <v>515832</v>
      </c>
      <c r="F54" s="106">
        <v>73343430.385000005</v>
      </c>
      <c r="G54" s="106">
        <v>12373878.30539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6651</v>
      </c>
      <c r="C68" s="53">
        <v>8167</v>
      </c>
      <c r="D68" s="73">
        <f>IFERROR(((B68/C68)-1)*100,IF(B68+C68&lt;&gt;0,100,0))</f>
        <v>-18.56250765274887</v>
      </c>
      <c r="E68" s="53">
        <v>261575</v>
      </c>
      <c r="F68" s="53">
        <v>274263</v>
      </c>
      <c r="G68" s="73">
        <f>IFERROR(((E68/F68)-1)*100,IF(E68+F68&lt;&gt;0,100,0))</f>
        <v>-4.6262164418824252</v>
      </c>
    </row>
    <row r="69" spans="1:7" s="15" customFormat="1" ht="12" x14ac:dyDescent="0.2">
      <c r="A69" s="66" t="s">
        <v>54</v>
      </c>
      <c r="B69" s="54">
        <v>348501356.60100001</v>
      </c>
      <c r="C69" s="53">
        <v>363053083.083</v>
      </c>
      <c r="D69" s="73">
        <f>IFERROR(((B69/C69)-1)*100,IF(B69+C69&lt;&gt;0,100,0))</f>
        <v>-4.0081539477446633</v>
      </c>
      <c r="E69" s="53">
        <v>11858298913.127001</v>
      </c>
      <c r="F69" s="53">
        <v>10993474100.691999</v>
      </c>
      <c r="G69" s="73">
        <f>IFERROR(((E69/F69)-1)*100,IF(E69+F69&lt;&gt;0,100,0))</f>
        <v>7.8667107823591875</v>
      </c>
    </row>
    <row r="70" spans="1:7" s="15" customFormat="1" ht="12" x14ac:dyDescent="0.2">
      <c r="A70" s="66" t="s">
        <v>55</v>
      </c>
      <c r="B70" s="54">
        <v>351655343.34419</v>
      </c>
      <c r="C70" s="53">
        <v>337575818.44676</v>
      </c>
      <c r="D70" s="73">
        <f>IFERROR(((B70/C70)-1)*100,IF(B70+C70&lt;&gt;0,100,0))</f>
        <v>4.1707741277832389</v>
      </c>
      <c r="E70" s="53">
        <v>11219264535.457399</v>
      </c>
      <c r="F70" s="53">
        <v>9970860509.5910091</v>
      </c>
      <c r="G70" s="73">
        <f>IFERROR(((E70/F70)-1)*100,IF(E70+F70&lt;&gt;0,100,0))</f>
        <v>12.520524428814795</v>
      </c>
    </row>
    <row r="71" spans="1:7" s="15" customFormat="1" ht="12" x14ac:dyDescent="0.2">
      <c r="A71" s="66" t="s">
        <v>93</v>
      </c>
      <c r="B71" s="73">
        <f>IFERROR(B69/B68/1000,)</f>
        <v>52.398339588182232</v>
      </c>
      <c r="C71" s="73">
        <f>IFERROR(C69/C68/1000,)</f>
        <v>44.453665125872419</v>
      </c>
      <c r="D71" s="73">
        <f>IFERROR(((B71/C71)-1)*100,IF(B71+C71&lt;&gt;0,100,0))</f>
        <v>17.871809759249622</v>
      </c>
      <c r="E71" s="73">
        <f>IFERROR(E69/E68/1000,)</f>
        <v>45.334221210463539</v>
      </c>
      <c r="F71" s="73">
        <f>IFERROR(F69/F68/1000,)</f>
        <v>40.083693756328778</v>
      </c>
      <c r="G71" s="73">
        <f>IFERROR(((E71/F71)-1)*100,IF(E71+F71&lt;&gt;0,100,0))</f>
        <v>13.098911208265985</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3229</v>
      </c>
      <c r="C74" s="53">
        <v>2468</v>
      </c>
      <c r="D74" s="73">
        <f>IFERROR(((B74/C74)-1)*100,IF(B74+C74&lt;&gt;0,100,0))</f>
        <v>30.834683954619123</v>
      </c>
      <c r="E74" s="53">
        <v>119255</v>
      </c>
      <c r="F74" s="53">
        <v>114997</v>
      </c>
      <c r="G74" s="73">
        <f>IFERROR(((E74/F74)-1)*100,IF(E74+F74&lt;&gt;0,100,0))</f>
        <v>3.7027052879640365</v>
      </c>
    </row>
    <row r="75" spans="1:7" s="15" customFormat="1" ht="12" x14ac:dyDescent="0.2">
      <c r="A75" s="66" t="s">
        <v>54</v>
      </c>
      <c r="B75" s="54">
        <v>898820814.046</v>
      </c>
      <c r="C75" s="53">
        <v>718398273.87699997</v>
      </c>
      <c r="D75" s="73">
        <f>IFERROR(((B75/C75)-1)*100,IF(B75+C75&lt;&gt;0,100,0))</f>
        <v>25.114556469534467</v>
      </c>
      <c r="E75" s="53">
        <v>32685481959.959999</v>
      </c>
      <c r="F75" s="53">
        <v>29923319580.228001</v>
      </c>
      <c r="G75" s="73">
        <f>IFERROR(((E75/F75)-1)*100,IF(E75+F75&lt;&gt;0,100,0))</f>
        <v>9.2308019914913118</v>
      </c>
    </row>
    <row r="76" spans="1:7" s="15" customFormat="1" ht="12" x14ac:dyDescent="0.2">
      <c r="A76" s="66" t="s">
        <v>55</v>
      </c>
      <c r="B76" s="54">
        <v>907159456.05455005</v>
      </c>
      <c r="C76" s="53">
        <v>668122521.11890996</v>
      </c>
      <c r="D76" s="73">
        <f>IFERROR(((B76/C76)-1)*100,IF(B76+C76&lt;&gt;0,100,0))</f>
        <v>35.777410187479241</v>
      </c>
      <c r="E76" s="53">
        <v>31109709235.878899</v>
      </c>
      <c r="F76" s="53">
        <v>27153203407.377602</v>
      </c>
      <c r="G76" s="73">
        <f>IFERROR(((E76/F76)-1)*100,IF(E76+F76&lt;&gt;0,100,0))</f>
        <v>14.571046256097731</v>
      </c>
    </row>
    <row r="77" spans="1:7" s="15" customFormat="1" ht="12" x14ac:dyDescent="0.2">
      <c r="A77" s="66" t="s">
        <v>93</v>
      </c>
      <c r="B77" s="73">
        <f>IFERROR(B75/B74/1000,)</f>
        <v>278.35887706596469</v>
      </c>
      <c r="C77" s="73">
        <f>IFERROR(C75/C74/1000,)</f>
        <v>291.08520011223658</v>
      </c>
      <c r="D77" s="73">
        <f>IFERROR(((B77/C77)-1)*100,IF(B77+C77&lt;&gt;0,100,0))</f>
        <v>-4.372026829727127</v>
      </c>
      <c r="E77" s="73">
        <f>IFERROR(E75/E74/1000,)</f>
        <v>274.08060005836234</v>
      </c>
      <c r="F77" s="73">
        <f>IFERROR(F75/F74/1000,)</f>
        <v>260.20956703416613</v>
      </c>
      <c r="G77" s="73">
        <f>IFERROR(((E77/F77)-1)*100,IF(E77+F77&lt;&gt;0,100,0))</f>
        <v>5.3307160002979082</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293</v>
      </c>
      <c r="C80" s="53">
        <v>347</v>
      </c>
      <c r="D80" s="73">
        <f>IFERROR(((B80/C80)-1)*100,IF(B80+C80&lt;&gt;0,100,0))</f>
        <v>-15.56195965417867</v>
      </c>
      <c r="E80" s="53">
        <v>14026</v>
      </c>
      <c r="F80" s="53">
        <v>10498</v>
      </c>
      <c r="G80" s="73">
        <f>IFERROR(((E80/F80)-1)*100,IF(E80+F80&lt;&gt;0,100,0))</f>
        <v>33.606401219279867</v>
      </c>
    </row>
    <row r="81" spans="1:7" s="15" customFormat="1" ht="12" x14ac:dyDescent="0.2">
      <c r="A81" s="66" t="s">
        <v>54</v>
      </c>
      <c r="B81" s="54">
        <v>18755724.195</v>
      </c>
      <c r="C81" s="53">
        <v>20886004.230999999</v>
      </c>
      <c r="D81" s="73">
        <f>IFERROR(((B81/C81)-1)*100,IF(B81+C81&lt;&gt;0,100,0))</f>
        <v>-10.199557619729561</v>
      </c>
      <c r="E81" s="53">
        <v>893958064.78999996</v>
      </c>
      <c r="F81" s="53">
        <v>979091062.75199997</v>
      </c>
      <c r="G81" s="73">
        <f>IFERROR(((E81/F81)-1)*100,IF(E81+F81&lt;&gt;0,100,0))</f>
        <v>-8.6951052053024327</v>
      </c>
    </row>
    <row r="82" spans="1:7" s="15" customFormat="1" ht="12" x14ac:dyDescent="0.2">
      <c r="A82" s="66" t="s">
        <v>55</v>
      </c>
      <c r="B82" s="54">
        <v>975601.82268920902</v>
      </c>
      <c r="C82" s="53">
        <v>-1858929.5660198999</v>
      </c>
      <c r="D82" s="73">
        <f>IFERROR(((B82/C82)-1)*100,IF(B82+C82&lt;&gt;0,100,0))</f>
        <v>-152.48191435128132</v>
      </c>
      <c r="E82" s="53">
        <v>178319590.94907001</v>
      </c>
      <c r="F82" s="53">
        <v>212434203.60333601</v>
      </c>
      <c r="G82" s="73">
        <f>IFERROR(((E82/F82)-1)*100,IF(E82+F82&lt;&gt;0,100,0))</f>
        <v>-16.058907687938007</v>
      </c>
    </row>
    <row r="83" spans="1:7" x14ac:dyDescent="0.2">
      <c r="A83" s="66" t="s">
        <v>93</v>
      </c>
      <c r="B83" s="73">
        <f>IFERROR(B81/B80/1000,)</f>
        <v>64.012710563139933</v>
      </c>
      <c r="C83" s="73">
        <f>IFERROR(C81/C80/1000,)</f>
        <v>60.190213922190196</v>
      </c>
      <c r="D83" s="73">
        <f>IFERROR(((B83/C83)-1)*100,IF(B83+C83&lt;&gt;0,100,0))</f>
        <v>6.3506945595694253</v>
      </c>
      <c r="E83" s="73">
        <f>IFERROR(E81/E80/1000,)</f>
        <v>63.73578103450734</v>
      </c>
      <c r="F83" s="73">
        <f>IFERROR(F81/F80/1000,)</f>
        <v>93.264532554010273</v>
      </c>
      <c r="G83" s="73">
        <f>IFERROR(((E83/F83)-1)*100,IF(E83+F83&lt;&gt;0,100,0))</f>
        <v>-31.661287212695331</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10173</v>
      </c>
      <c r="C86" s="51">
        <f>C68+C74+C80</f>
        <v>10982</v>
      </c>
      <c r="D86" s="73">
        <f>IFERROR(((B86/C86)-1)*100,IF(B86+C86&lt;&gt;0,100,0))</f>
        <v>-7.366599890730285</v>
      </c>
      <c r="E86" s="51">
        <f>E68+E74+E80</f>
        <v>394856</v>
      </c>
      <c r="F86" s="51">
        <f>F68+F74+F80</f>
        <v>399758</v>
      </c>
      <c r="G86" s="73">
        <f>IFERROR(((E86/F86)-1)*100,IF(E86+F86&lt;&gt;0,100,0))</f>
        <v>-1.2262418763351879</v>
      </c>
    </row>
    <row r="87" spans="1:7" s="15" customFormat="1" ht="12" x14ac:dyDescent="0.2">
      <c r="A87" s="66" t="s">
        <v>54</v>
      </c>
      <c r="B87" s="51">
        <f t="shared" ref="B87:C87" si="1">B69+B75+B81</f>
        <v>1266077894.842</v>
      </c>
      <c r="C87" s="51">
        <f t="shared" si="1"/>
        <v>1102337361.191</v>
      </c>
      <c r="D87" s="73">
        <f>IFERROR(((B87/C87)-1)*100,IF(B87+C87&lt;&gt;0,100,0))</f>
        <v>14.853940310440873</v>
      </c>
      <c r="E87" s="51">
        <f t="shared" ref="E87:F87" si="2">E69+E75+E81</f>
        <v>45437738937.876999</v>
      </c>
      <c r="F87" s="51">
        <f t="shared" si="2"/>
        <v>41895884743.671997</v>
      </c>
      <c r="G87" s="73">
        <f>IFERROR(((E87/F87)-1)*100,IF(E87+F87&lt;&gt;0,100,0))</f>
        <v>8.4539429489908677</v>
      </c>
    </row>
    <row r="88" spans="1:7" s="15" customFormat="1" ht="12" x14ac:dyDescent="0.2">
      <c r="A88" s="66" t="s">
        <v>55</v>
      </c>
      <c r="B88" s="51">
        <f t="shared" ref="B88:C88" si="3">B70+B76+B82</f>
        <v>1259790401.2214293</v>
      </c>
      <c r="C88" s="51">
        <f t="shared" si="3"/>
        <v>1003839409.9996501</v>
      </c>
      <c r="D88" s="73">
        <f>IFERROR(((B88/C88)-1)*100,IF(B88+C88&lt;&gt;0,100,0))</f>
        <v>25.497204898726622</v>
      </c>
      <c r="E88" s="51">
        <f t="shared" ref="E88:F88" si="4">E70+E76+E82</f>
        <v>42507293362.28537</v>
      </c>
      <c r="F88" s="51">
        <f t="shared" si="4"/>
        <v>37336498120.571945</v>
      </c>
      <c r="G88" s="73">
        <f>IFERROR(((E88/F88)-1)*100,IF(E88+F88&lt;&gt;0,100,0))</f>
        <v>13.849170388222287</v>
      </c>
    </row>
    <row r="89" spans="1:7" x14ac:dyDescent="0.2">
      <c r="A89" s="66" t="s">
        <v>94</v>
      </c>
      <c r="B89" s="73">
        <f>IFERROR((B75/B87)*100,IF(B75+B87&lt;&gt;0,100,0))</f>
        <v>70.992536692078346</v>
      </c>
      <c r="C89" s="73">
        <f>IFERROR((C75/C87)*100,IF(C75+C87&lt;&gt;0,100,0))</f>
        <v>65.170454995811795</v>
      </c>
      <c r="D89" s="73">
        <f>IFERROR(((B89/C89)-1)*100,IF(B89+C89&lt;&gt;0,100,0))</f>
        <v>8.9336213728148817</v>
      </c>
      <c r="E89" s="73">
        <f>IFERROR((E75/E87)*100,IF(E75+E87&lt;&gt;0,100,0))</f>
        <v>71.934657674423391</v>
      </c>
      <c r="F89" s="73">
        <f>IFERROR((F75/F87)*100,IF(F75+F87&lt;&gt;0,100,0))</f>
        <v>71.423052080903133</v>
      </c>
      <c r="G89" s="73">
        <f>IFERROR(((E89/F89)-1)*100,IF(E89+F89&lt;&gt;0,100,0))</f>
        <v>0.71630318029638484</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120138651.05599999</v>
      </c>
      <c r="C97" s="107">
        <v>70812495.581</v>
      </c>
      <c r="D97" s="52">
        <f>B97-C97</f>
        <v>49326155.474999994</v>
      </c>
      <c r="E97" s="107">
        <v>4859261318.6599998</v>
      </c>
      <c r="F97" s="107">
        <v>4245641797.1420002</v>
      </c>
      <c r="G97" s="68">
        <f>E97-F97</f>
        <v>613619521.51799965</v>
      </c>
    </row>
    <row r="98" spans="1:7" s="15" customFormat="1" ht="13.5" x14ac:dyDescent="0.2">
      <c r="A98" s="66" t="s">
        <v>88</v>
      </c>
      <c r="B98" s="53">
        <v>110149104.70100001</v>
      </c>
      <c r="C98" s="107">
        <v>78040814.422000006</v>
      </c>
      <c r="D98" s="52">
        <f>B98-C98</f>
        <v>32108290.278999999</v>
      </c>
      <c r="E98" s="107">
        <v>4719326330.0649996</v>
      </c>
      <c r="F98" s="107">
        <v>4166248716.5159998</v>
      </c>
      <c r="G98" s="68">
        <f>E98-F98</f>
        <v>553077613.54899979</v>
      </c>
    </row>
    <row r="99" spans="1:7" s="15" customFormat="1" ht="12" x14ac:dyDescent="0.2">
      <c r="A99" s="69" t="s">
        <v>16</v>
      </c>
      <c r="B99" s="52">
        <f>B97-B98</f>
        <v>9989546.3549999893</v>
      </c>
      <c r="C99" s="52">
        <f>C97-C98</f>
        <v>-7228318.8410000056</v>
      </c>
      <c r="D99" s="70"/>
      <c r="E99" s="52">
        <f>E97-E98</f>
        <v>139934988.59500027</v>
      </c>
      <c r="F99" s="70">
        <f>F97-F98</f>
        <v>79393080.626000404</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1297.12088290062</v>
      </c>
      <c r="C111" s="108">
        <v>1084.4068493648499</v>
      </c>
      <c r="D111" s="73">
        <f>IFERROR(((B111/C111)-1)*100,IF(B111+C111&lt;&gt;0,100,0))</f>
        <v>19.61570361348781</v>
      </c>
      <c r="E111" s="72"/>
      <c r="F111" s="109">
        <v>1301.1007254963999</v>
      </c>
      <c r="G111" s="109">
        <v>1291.8386801306399</v>
      </c>
    </row>
    <row r="112" spans="1:7" s="15" customFormat="1" ht="12" x14ac:dyDescent="0.2">
      <c r="A112" s="66" t="s">
        <v>50</v>
      </c>
      <c r="B112" s="109">
        <v>1273.3702202245299</v>
      </c>
      <c r="C112" s="108">
        <v>1067.60437354286</v>
      </c>
      <c r="D112" s="73">
        <f>IFERROR(((B112/C112)-1)*100,IF(B112+C112&lt;&gt;0,100,0))</f>
        <v>19.273604696731717</v>
      </c>
      <c r="E112" s="72"/>
      <c r="F112" s="109">
        <v>1277.1999878752499</v>
      </c>
      <c r="G112" s="109">
        <v>1268.57777538342</v>
      </c>
    </row>
    <row r="113" spans="1:7" s="15" customFormat="1" ht="12" x14ac:dyDescent="0.2">
      <c r="A113" s="66" t="s">
        <v>51</v>
      </c>
      <c r="B113" s="109">
        <v>1445.1661243614601</v>
      </c>
      <c r="C113" s="108">
        <v>1179.82197088463</v>
      </c>
      <c r="D113" s="73">
        <f>IFERROR(((B113/C113)-1)*100,IF(B113+C113&lt;&gt;0,100,0))</f>
        <v>22.490185809802753</v>
      </c>
      <c r="E113" s="72"/>
      <c r="F113" s="109">
        <v>1450.35182870885</v>
      </c>
      <c r="G113" s="109">
        <v>1435.4215572476201</v>
      </c>
    </row>
    <row r="114" spans="1:7" s="25" customFormat="1" ht="12" x14ac:dyDescent="0.2">
      <c r="A114" s="69" t="s">
        <v>52</v>
      </c>
      <c r="B114" s="73"/>
      <c r="C114" s="72"/>
      <c r="D114" s="74"/>
      <c r="E114" s="72"/>
      <c r="F114" s="58"/>
      <c r="G114" s="58"/>
    </row>
    <row r="115" spans="1:7" s="15" customFormat="1" ht="12" x14ac:dyDescent="0.2">
      <c r="A115" s="66" t="s">
        <v>56</v>
      </c>
      <c r="B115" s="109">
        <v>842.56710840178505</v>
      </c>
      <c r="C115" s="108">
        <v>768.493539922624</v>
      </c>
      <c r="D115" s="73">
        <f>IFERROR(((B115/C115)-1)*100,IF(B115+C115&lt;&gt;0,100,0))</f>
        <v>9.6388017115432323</v>
      </c>
      <c r="E115" s="72"/>
      <c r="F115" s="109">
        <v>842.56710840178505</v>
      </c>
      <c r="G115" s="109">
        <v>841.67568251079899</v>
      </c>
    </row>
    <row r="116" spans="1:7" s="15" customFormat="1" ht="12" x14ac:dyDescent="0.2">
      <c r="A116" s="66" t="s">
        <v>57</v>
      </c>
      <c r="B116" s="109">
        <v>1222.0827064411901</v>
      </c>
      <c r="C116" s="108">
        <v>1046.6082463779201</v>
      </c>
      <c r="D116" s="73">
        <f>IFERROR(((B116/C116)-1)*100,IF(B116+C116&lt;&gt;0,100,0))</f>
        <v>16.766011606591903</v>
      </c>
      <c r="E116" s="72"/>
      <c r="F116" s="109">
        <v>1223.29430369593</v>
      </c>
      <c r="G116" s="109">
        <v>1219.6424548212599</v>
      </c>
    </row>
    <row r="117" spans="1:7" s="15" customFormat="1" ht="12" x14ac:dyDescent="0.2">
      <c r="A117" s="66" t="s">
        <v>59</v>
      </c>
      <c r="B117" s="109">
        <v>1539.6031102915699</v>
      </c>
      <c r="C117" s="108">
        <v>1259.15239975605</v>
      </c>
      <c r="D117" s="73">
        <f>IFERROR(((B117/C117)-1)*100,IF(B117+C117&lt;&gt;0,100,0))</f>
        <v>22.272975899490376</v>
      </c>
      <c r="E117" s="72"/>
      <c r="F117" s="109">
        <v>1546.4640746666</v>
      </c>
      <c r="G117" s="109">
        <v>1535.0093140159499</v>
      </c>
    </row>
    <row r="118" spans="1:7" s="15" customFormat="1" ht="12" x14ac:dyDescent="0.2">
      <c r="A118" s="66" t="s">
        <v>58</v>
      </c>
      <c r="B118" s="109">
        <v>1457.8827922538501</v>
      </c>
      <c r="C118" s="108">
        <v>1178.19551896236</v>
      </c>
      <c r="D118" s="73">
        <f>IFERROR(((B118/C118)-1)*100,IF(B118+C118&lt;&gt;0,100,0))</f>
        <v>23.738612886408816</v>
      </c>
      <c r="E118" s="72"/>
      <c r="F118" s="109">
        <v>1463.61550652099</v>
      </c>
      <c r="G118" s="109">
        <v>1445.47962669086</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358</v>
      </c>
      <c r="C127" s="53">
        <v>759</v>
      </c>
      <c r="D127" s="73">
        <f>IFERROR(((B127/C127)-1)*100,IF(B127+C127&lt;&gt;0,100,0))</f>
        <v>-52.832674571805008</v>
      </c>
      <c r="E127" s="53">
        <v>12068</v>
      </c>
      <c r="F127" s="53">
        <v>15109</v>
      </c>
      <c r="G127" s="73">
        <f>IFERROR(((E127/F127)-1)*100,IF(E127+F127&lt;&gt;0,100,0))</f>
        <v>-20.127076576874714</v>
      </c>
    </row>
    <row r="128" spans="1:7" s="15" customFormat="1" ht="12" x14ac:dyDescent="0.2">
      <c r="A128" s="66" t="s">
        <v>74</v>
      </c>
      <c r="B128" s="54">
        <v>9</v>
      </c>
      <c r="C128" s="53">
        <v>12</v>
      </c>
      <c r="D128" s="73">
        <f>IFERROR(((B128/C128)-1)*100,IF(B128+C128&lt;&gt;0,100,0))</f>
        <v>-25</v>
      </c>
      <c r="E128" s="53">
        <v>346</v>
      </c>
      <c r="F128" s="53">
        <v>343</v>
      </c>
      <c r="G128" s="73">
        <f>IFERROR(((E128/F128)-1)*100,IF(E128+F128&lt;&gt;0,100,0))</f>
        <v>0.87463556851312685</v>
      </c>
    </row>
    <row r="129" spans="1:7" s="25" customFormat="1" ht="12" x14ac:dyDescent="0.2">
      <c r="A129" s="69" t="s">
        <v>34</v>
      </c>
      <c r="B129" s="70">
        <f>SUM(B126:B128)</f>
        <v>367</v>
      </c>
      <c r="C129" s="70">
        <f>SUM(C126:C128)</f>
        <v>771</v>
      </c>
      <c r="D129" s="73">
        <f>IFERROR(((B129/C129)-1)*100,IF(B129+C129&lt;&gt;0,100,0))</f>
        <v>-52.399481193255518</v>
      </c>
      <c r="E129" s="70">
        <f>SUM(E126:E128)</f>
        <v>12414</v>
      </c>
      <c r="F129" s="70">
        <f>SUM(F126:F128)</f>
        <v>15452</v>
      </c>
      <c r="G129" s="73">
        <f>IFERROR(((E129/F129)-1)*100,IF(E129+F129&lt;&gt;0,100,0))</f>
        <v>-19.660885322288379</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160</v>
      </c>
      <c r="C132" s="53">
        <v>63</v>
      </c>
      <c r="D132" s="73">
        <f>IFERROR(((B132/C132)-1)*100,IF(B132+C132&lt;&gt;0,100,0))</f>
        <v>153.96825396825395</v>
      </c>
      <c r="E132" s="53">
        <v>1227</v>
      </c>
      <c r="F132" s="53">
        <v>1023</v>
      </c>
      <c r="G132" s="73">
        <f>IFERROR(((E132/F132)-1)*100,IF(E132+F132&lt;&gt;0,100,0))</f>
        <v>19.941348973607042</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160</v>
      </c>
      <c r="C134" s="70">
        <f>SUM(C132:C133)</f>
        <v>63</v>
      </c>
      <c r="D134" s="73">
        <f>IFERROR(((B134/C134)-1)*100,IF(B134+C134&lt;&gt;0,100,0))</f>
        <v>153.96825396825395</v>
      </c>
      <c r="E134" s="70">
        <f>SUM(E132:E133)</f>
        <v>1227</v>
      </c>
      <c r="F134" s="70">
        <f>SUM(F132:F133)</f>
        <v>1023</v>
      </c>
      <c r="G134" s="73">
        <f>IFERROR(((E134/F134)-1)*100,IF(E134+F134&lt;&gt;0,100,0))</f>
        <v>19.941348973607042</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676681</v>
      </c>
      <c r="C138" s="53">
        <v>1011280</v>
      </c>
      <c r="D138" s="73">
        <f>IFERROR(((B138/C138)-1)*100,IF(B138+C138&lt;&gt;0,100,0))</f>
        <v>-33.086682224507555</v>
      </c>
      <c r="E138" s="53">
        <v>15330671</v>
      </c>
      <c r="F138" s="53">
        <v>15393815</v>
      </c>
      <c r="G138" s="73">
        <f>IFERROR(((E138/F138)-1)*100,IF(E138+F138&lt;&gt;0,100,0))</f>
        <v>-0.41019071620647107</v>
      </c>
    </row>
    <row r="139" spans="1:7" s="15" customFormat="1" ht="12" x14ac:dyDescent="0.2">
      <c r="A139" s="66" t="s">
        <v>74</v>
      </c>
      <c r="B139" s="54">
        <v>269</v>
      </c>
      <c r="C139" s="53">
        <v>110</v>
      </c>
      <c r="D139" s="73">
        <f>IFERROR(((B139/C139)-1)*100,IF(B139+C139&lt;&gt;0,100,0))</f>
        <v>144.54545454545453</v>
      </c>
      <c r="E139" s="53">
        <v>13791</v>
      </c>
      <c r="F139" s="53">
        <v>13553</v>
      </c>
      <c r="G139" s="73">
        <f>IFERROR(((E139/F139)-1)*100,IF(E139+F139&lt;&gt;0,100,0))</f>
        <v>1.7560687670626463</v>
      </c>
    </row>
    <row r="140" spans="1:7" s="15" customFormat="1" ht="12" x14ac:dyDescent="0.2">
      <c r="A140" s="69" t="s">
        <v>34</v>
      </c>
      <c r="B140" s="70">
        <f>SUM(B137:B139)</f>
        <v>676950</v>
      </c>
      <c r="C140" s="70">
        <f>SUM(C137:C139)</f>
        <v>1011390</v>
      </c>
      <c r="D140" s="73">
        <f>IFERROR(((B140/C140)-1)*100,IF(B140+C140&lt;&gt;0,100,0))</f>
        <v>-33.067362738409514</v>
      </c>
      <c r="E140" s="70">
        <f>SUM(E137:E139)</f>
        <v>15344462</v>
      </c>
      <c r="F140" s="70">
        <f>SUM(F137:F139)</f>
        <v>15407368</v>
      </c>
      <c r="G140" s="73">
        <f>IFERROR(((E140/F140)-1)*100,IF(E140+F140&lt;&gt;0,100,0))</f>
        <v>-0.40828517888324978</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25150</v>
      </c>
      <c r="C143" s="53">
        <v>19130</v>
      </c>
      <c r="D143" s="73">
        <f>IFERROR(((B143/C143)-1)*100,)</f>
        <v>31.468897020386819</v>
      </c>
      <c r="E143" s="53">
        <v>643077</v>
      </c>
      <c r="F143" s="53">
        <v>725498</v>
      </c>
      <c r="G143" s="73">
        <f>IFERROR(((E143/F143)-1)*100,)</f>
        <v>-11.36061022911159</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25150</v>
      </c>
      <c r="C145" s="70">
        <f>SUM(C143:C144)</f>
        <v>19130</v>
      </c>
      <c r="D145" s="73">
        <f>IFERROR(((B145/C145)-1)*100,)</f>
        <v>31.468897020386819</v>
      </c>
      <c r="E145" s="70">
        <f>SUM(E143:E144)</f>
        <v>643077</v>
      </c>
      <c r="F145" s="70">
        <f>SUM(F143:F144)</f>
        <v>725498</v>
      </c>
      <c r="G145" s="73">
        <f>IFERROR(((E145/F145)-1)*100,)</f>
        <v>-11.36061022911159</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67829087.695380002</v>
      </c>
      <c r="C149" s="53">
        <v>92295128.224989995</v>
      </c>
      <c r="D149" s="73">
        <f>IFERROR(((B149/C149)-1)*100,IF(B149+C149&lt;&gt;0,100,0))</f>
        <v>-26.508485334099706</v>
      </c>
      <c r="E149" s="53">
        <v>1438917812.09974</v>
      </c>
      <c r="F149" s="53">
        <v>1358297847.18279</v>
      </c>
      <c r="G149" s="73">
        <f>IFERROR(((E149/F149)-1)*100,IF(E149+F149&lt;&gt;0,100,0))</f>
        <v>5.9353672012483649</v>
      </c>
    </row>
    <row r="150" spans="1:7" x14ac:dyDescent="0.2">
      <c r="A150" s="66" t="s">
        <v>74</v>
      </c>
      <c r="B150" s="54">
        <v>3414693.79</v>
      </c>
      <c r="C150" s="53">
        <v>1177841.3</v>
      </c>
      <c r="D150" s="73">
        <f>IFERROR(((B150/C150)-1)*100,IF(B150+C150&lt;&gt;0,100,0))</f>
        <v>189.911195166955</v>
      </c>
      <c r="E150" s="53">
        <v>110832212.43000001</v>
      </c>
      <c r="F150" s="53">
        <v>97917317.170000002</v>
      </c>
      <c r="G150" s="73">
        <f>IFERROR(((E150/F150)-1)*100,IF(E150+F150&lt;&gt;0,100,0))</f>
        <v>13.189592641287028</v>
      </c>
    </row>
    <row r="151" spans="1:7" s="15" customFormat="1" ht="12" x14ac:dyDescent="0.2">
      <c r="A151" s="69" t="s">
        <v>34</v>
      </c>
      <c r="B151" s="70">
        <f>SUM(B148:B150)</f>
        <v>71243781.485380009</v>
      </c>
      <c r="C151" s="70">
        <f>SUM(C148:C150)</f>
        <v>93472969.524989992</v>
      </c>
      <c r="D151" s="73">
        <f>IFERROR(((B151/C151)-1)*100,IF(B151+C151&lt;&gt;0,100,0))</f>
        <v>-23.781407772294017</v>
      </c>
      <c r="E151" s="70">
        <f>SUM(E148:E150)</f>
        <v>1549750024.5297401</v>
      </c>
      <c r="F151" s="70">
        <f>SUM(F148:F150)</f>
        <v>1456215164.3527901</v>
      </c>
      <c r="G151" s="73">
        <f>IFERROR(((E151/F151)-1)*100,IF(E151+F151&lt;&gt;0,100,0))</f>
        <v>6.4231483414417756</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103050.268</v>
      </c>
      <c r="C154" s="53">
        <v>40788.83</v>
      </c>
      <c r="D154" s="73">
        <f>IFERROR(((B154/C154)-1)*100,IF(B154+C154&lt;&gt;0,100,0))</f>
        <v>152.64335358479269</v>
      </c>
      <c r="E154" s="53">
        <v>960170.74621999997</v>
      </c>
      <c r="F154" s="53">
        <v>923166.47426000005</v>
      </c>
      <c r="G154" s="73">
        <f>IFERROR(((E154/F154)-1)*100,IF(E154+F154&lt;&gt;0,100,0))</f>
        <v>4.0084072582533992</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103050.268</v>
      </c>
      <c r="C156" s="70">
        <f>SUM(C154:C155)</f>
        <v>40788.83</v>
      </c>
      <c r="D156" s="73">
        <f>IFERROR(((B156/C156)-1)*100,IF(B156+C156&lt;&gt;0,100,0))</f>
        <v>152.64335358479269</v>
      </c>
      <c r="E156" s="70">
        <f>SUM(E154:E155)</f>
        <v>960170.74621999997</v>
      </c>
      <c r="F156" s="70">
        <f>SUM(F154:F155)</f>
        <v>923166.47426000005</v>
      </c>
      <c r="G156" s="73">
        <f>IFERROR(((E156/F156)-1)*100,IF(E156+F156&lt;&gt;0,100,0))</f>
        <v>4.0084072582533992</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1415623</v>
      </c>
      <c r="C160" s="53">
        <v>1360064</v>
      </c>
      <c r="D160" s="73">
        <f>IFERROR(((B160/C160)-1)*100,IF(B160+C160&lt;&gt;0,100,0))</f>
        <v>4.0850283516069785</v>
      </c>
      <c r="E160" s="65"/>
      <c r="F160" s="65"/>
      <c r="G160" s="52"/>
    </row>
    <row r="161" spans="1:7" s="15" customFormat="1" ht="12" x14ac:dyDescent="0.2">
      <c r="A161" s="66" t="s">
        <v>74</v>
      </c>
      <c r="B161" s="54">
        <v>973</v>
      </c>
      <c r="C161" s="53">
        <v>1641</v>
      </c>
      <c r="D161" s="73">
        <f>IFERROR(((B161/C161)-1)*100,IF(B161+C161&lt;&gt;0,100,0))</f>
        <v>-40.706886045094457</v>
      </c>
      <c r="E161" s="65"/>
      <c r="F161" s="65"/>
      <c r="G161" s="52"/>
    </row>
    <row r="162" spans="1:7" s="25" customFormat="1" ht="12" x14ac:dyDescent="0.2">
      <c r="A162" s="69" t="s">
        <v>34</v>
      </c>
      <c r="B162" s="70">
        <f>SUM(B159:B161)</f>
        <v>1416596</v>
      </c>
      <c r="C162" s="70">
        <f>SUM(C159:C161)</f>
        <v>1361705</v>
      </c>
      <c r="D162" s="73">
        <f>IFERROR(((B162/C162)-1)*100,IF(B162+C162&lt;&gt;0,100,0))</f>
        <v>4.0310493095053523</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198547</v>
      </c>
      <c r="C165" s="53">
        <v>146549</v>
      </c>
      <c r="D165" s="73">
        <f>IFERROR(((B165/C165)-1)*100,IF(B165+C165&lt;&gt;0,100,0))</f>
        <v>35.481647776511615</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198547</v>
      </c>
      <c r="C167" s="70">
        <f>SUM(C165:C166)</f>
        <v>146549</v>
      </c>
      <c r="D167" s="73">
        <f>IFERROR(((B167/C167)-1)*100,IF(B167+C167&lt;&gt;0,100,0))</f>
        <v>35.481647776511615</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33440</v>
      </c>
      <c r="C175" s="88">
        <v>28800</v>
      </c>
      <c r="D175" s="73">
        <f>IFERROR(((B175/C175)-1)*100,IF(B175+C175&lt;&gt;0,100,0))</f>
        <v>16.111111111111121</v>
      </c>
      <c r="E175" s="88">
        <v>1219116</v>
      </c>
      <c r="F175" s="88">
        <v>1302144</v>
      </c>
      <c r="G175" s="73">
        <f>IFERROR(((E175/F175)-1)*100,IF(E175+F175&lt;&gt;0,100,0))</f>
        <v>-6.3762533176054292</v>
      </c>
    </row>
    <row r="176" spans="1:7" x14ac:dyDescent="0.2">
      <c r="A176" s="66" t="s">
        <v>32</v>
      </c>
      <c r="B176" s="87">
        <v>124724</v>
      </c>
      <c r="C176" s="88">
        <v>102616</v>
      </c>
      <c r="D176" s="73">
        <f t="shared" ref="D176:D178" si="5">IFERROR(((B176/C176)-1)*100,IF(B176+C176&lt;&gt;0,100,0))</f>
        <v>21.544398534341624</v>
      </c>
      <c r="E176" s="88">
        <v>5423384</v>
      </c>
      <c r="F176" s="88">
        <v>5880882</v>
      </c>
      <c r="G176" s="73">
        <f>IFERROR(((E176/F176)-1)*100,IF(E176+F176&lt;&gt;0,100,0))</f>
        <v>-7.7794113195945762</v>
      </c>
    </row>
    <row r="177" spans="1:7" x14ac:dyDescent="0.2">
      <c r="A177" s="66" t="s">
        <v>91</v>
      </c>
      <c r="B177" s="87">
        <v>49623648.791000001</v>
      </c>
      <c r="C177" s="88">
        <v>46395017.572361998</v>
      </c>
      <c r="D177" s="73">
        <f t="shared" si="5"/>
        <v>6.9590041939359804</v>
      </c>
      <c r="E177" s="88">
        <v>2387715493.53618</v>
      </c>
      <c r="F177" s="88">
        <v>2531602238.54212</v>
      </c>
      <c r="G177" s="73">
        <f>IFERROR(((E177/F177)-1)*100,IF(E177+F177&lt;&gt;0,100,0))</f>
        <v>-5.6836237073640934</v>
      </c>
    </row>
    <row r="178" spans="1:7" x14ac:dyDescent="0.2">
      <c r="A178" s="66" t="s">
        <v>92</v>
      </c>
      <c r="B178" s="87">
        <v>245734</v>
      </c>
      <c r="C178" s="88">
        <v>217134</v>
      </c>
      <c r="D178" s="73">
        <f t="shared" si="5"/>
        <v>13.171589893798297</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684</v>
      </c>
      <c r="C181" s="88">
        <v>1102</v>
      </c>
      <c r="D181" s="73">
        <f t="shared" ref="D181:D184" si="6">IFERROR(((B181/C181)-1)*100,IF(B181+C181&lt;&gt;0,100,0))</f>
        <v>-37.931034482758619</v>
      </c>
      <c r="E181" s="88">
        <v>38580</v>
      </c>
      <c r="F181" s="88">
        <v>37070</v>
      </c>
      <c r="G181" s="73">
        <f t="shared" ref="G181" si="7">IFERROR(((E181/F181)-1)*100,IF(E181+F181&lt;&gt;0,100,0))</f>
        <v>4.0733746965200934</v>
      </c>
    </row>
    <row r="182" spans="1:7" x14ac:dyDescent="0.2">
      <c r="A182" s="66" t="s">
        <v>32</v>
      </c>
      <c r="B182" s="87">
        <v>4380</v>
      </c>
      <c r="C182" s="88">
        <v>10836</v>
      </c>
      <c r="D182" s="73">
        <f t="shared" si="6"/>
        <v>-59.579180509413064</v>
      </c>
      <c r="E182" s="88">
        <v>447758</v>
      </c>
      <c r="F182" s="88">
        <v>420564</v>
      </c>
      <c r="G182" s="73">
        <f t="shared" ref="G182" si="8">IFERROR(((E182/F182)-1)*100,IF(E182+F182&lt;&gt;0,100,0))</f>
        <v>6.4660788845455119</v>
      </c>
    </row>
    <row r="183" spans="1:7" x14ac:dyDescent="0.2">
      <c r="A183" s="66" t="s">
        <v>91</v>
      </c>
      <c r="B183" s="87">
        <v>56609.511200000001</v>
      </c>
      <c r="C183" s="88">
        <v>191327.57905999999</v>
      </c>
      <c r="D183" s="73">
        <f t="shared" si="6"/>
        <v>-70.412257616949532</v>
      </c>
      <c r="E183" s="88">
        <v>8911688.3675599992</v>
      </c>
      <c r="F183" s="88">
        <v>8149788.7401799997</v>
      </c>
      <c r="G183" s="73">
        <f t="shared" ref="G183" si="9">IFERROR(((E183/F183)-1)*100,IF(E183+F183&lt;&gt;0,100,0))</f>
        <v>9.3487040176107872</v>
      </c>
    </row>
    <row r="184" spans="1:7" x14ac:dyDescent="0.2">
      <c r="A184" s="66" t="s">
        <v>92</v>
      </c>
      <c r="B184" s="87">
        <v>100726</v>
      </c>
      <c r="C184" s="88">
        <v>98156</v>
      </c>
      <c r="D184" s="73">
        <f t="shared" si="6"/>
        <v>2.6182811035494469</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2025-11-10T11:50:04Z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