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9FB6D29-2C37-433A-9FBF-5E52999B93BF}"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<sst xmlns="http://schemas.openxmlformats.org/spreadsheetml/2006/main" count="265" uniqueCount="100">
  <si>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</si>
  <si>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</si>
  <si>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</si>
  <si>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</si>
  <si>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</si>
  <si>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</si>
  <si>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</si>
  <si>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</si>
  <si>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</si>
  <si>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</si>
  <si>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</si>
  <si>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</si>
  <si>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</si>
  <si>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</si>
  <si>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</si>
  <si>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</si>
  <si>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</si>
  <si>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</si>
  <si>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</si>
  <si>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</si>
  <si>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</si>
  <si>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</si>
  <si>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</si>
  <si>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</si>
  <si>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</si>
  <si>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</si>
  <si>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</si>
  <si>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</si>
  <si>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</si>
  <si>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</si>
  <si>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</si>
  <si>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</si>
  <si>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</si>
  <si>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</si>
  <si>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</si>
  <si>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</si>
  <si>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</si>
  <si>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</si>
  <si>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</si>
  <si>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</si>
  <si>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</si>
  <si>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</si>
  <si>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</si>
  <si>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</si>
  <si>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</si>
  <si>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</si>
  <si>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</si>
  <si>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</si>
  <si>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</si>
  <si>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</si>
  <si>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</si>
  <si>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</si>
  <si>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</si>
  <si>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</si>
  <si>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</si>
  <si>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</si>
  <si>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</si>
  <si>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</si>
  <si>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</si>
  <si>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</si>
  <si>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</si>
  <si>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</si>
  <si>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</si>
  <si>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</si>
  <si>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</si>
  <si>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</si>
  <si>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</si>
  <si>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</si>
  <si>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</si>
  <si>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</si>
  <si>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</si>
  <si>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</si>
  <si>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</si>
  <si>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</si>
  <si>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</si>
  <si>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</si>
  <si>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</si>
  <si>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</si>
  <si>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</si>
  <si>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</si>
  <si>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</si>
  <si>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</si>
  <si>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</si>
  <si>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</si>
  <si>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</si>
  <si>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</si>
  <si>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</si>
  <si>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</si>
  <si>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</si>
  <si>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</si>
  <si>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</si>
  <si>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</si>
  <si>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</si>
  <si>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</si>
  <si>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</si>
  <si>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</si>
  <si>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</si>
  <si>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14 November 2025</t>
  </si>
  <si>
    <t>14.11.2025</t>
  </si>
  <si>
    <t>15.11.2024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</si>
</sst>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1842450</v>
      </c>
      <c r="C11" s="54">
        <v>1639276</v>
      </c>
      <c r="D11" s="73">
        <f>IFERROR(((B11/C11)-1)*100,IF(B11+C11&lt;&gt;0,100,0))</f>
        <v>12.394130091577015</v>
      </c>
      <c r="E11" s="54">
        <v>87410966</v>
      </c>
      <c r="F11" s="54">
        <v>81548925</v>
      </c>
      <c r="G11" s="73">
        <f>IFERROR(((E11/F11)-1)*100,IF(E11+F11&lt;&gt;0,100,0))</f>
        <v>7.188373114667046</v>
      </c>
    </row>
    <row r="12" spans="1:7" s="15" customFormat="1" ht="12" x14ac:dyDescent="0.2">
      <c r="A12" s="51" t="s">
        <v>9</v>
      </c>
      <c r="B12" s="54">
        <v>1484037.568</v>
      </c>
      <c r="C12" s="54">
        <v>1320536.439</v>
      </c>
      <c r="D12" s="73">
        <f>IFERROR(((B12/C12)-1)*100,IF(B12+C12&lt;&gt;0,100,0))</f>
        <v>12.381417443036558</v>
      </c>
      <c r="E12" s="54">
        <v>75479435.101999998</v>
      </c>
      <c r="F12" s="54">
        <v>66978345.159000002</v>
      </c>
      <c r="G12" s="73">
        <f>IFERROR(((E12/F12)-1)*100,IF(E12+F12&lt;&gt;0,100,0))</f>
        <v>12.692296178442808</v>
      </c>
    </row>
    <row r="13" spans="1:7" s="15" customFormat="1" ht="12" x14ac:dyDescent="0.2">
      <c r="A13" s="51" t="s">
        <v>10</v>
      </c>
      <c r="B13" s="54">
        <v>137148892.13975</v>
      </c>
      <c r="C13" s="54">
        <v>96748395.441431597</v>
      </c>
      <c r="D13" s="73">
        <f>IFERROR(((B13/C13)-1)*100,IF(B13+C13&lt;&gt;0,100,0))</f>
        <v>41.758311870686882</v>
      </c>
      <c r="E13" s="54">
        <v>6246963768.6203299</v>
      </c>
      <c r="F13" s="54">
        <v>4721720192.9717102</v>
      </c>
      <c r="G13" s="73">
        <f>IFERROR(((E13/F13)-1)*100,IF(E13+F13&lt;&gt;0,100,0))</f>
        <v>32.30270988778512</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474</v>
      </c>
      <c r="C16" s="54">
        <v>402</v>
      </c>
      <c r="D16" s="73">
        <f>IFERROR(((B16/C16)-1)*100,IF(B16+C16&lt;&gt;0,100,0))</f>
        <v>17.910447761194035</v>
      </c>
      <c r="E16" s="54">
        <v>21229</v>
      </c>
      <c r="F16" s="54">
        <v>20274</v>
      </c>
      <c r="G16" s="73">
        <f>IFERROR(((E16/F16)-1)*100,IF(E16+F16&lt;&gt;0,100,0))</f>
        <v>4.7104666074775592</v>
      </c>
    </row>
    <row r="17" spans="1:7" s="15" customFormat="1" ht="12" x14ac:dyDescent="0.2">
      <c r="A17" s="51" t="s">
        <v>9</v>
      </c>
      <c r="B17" s="54">
        <v>165372.85699999999</v>
      </c>
      <c r="C17" s="54">
        <v>160606.03599999999</v>
      </c>
      <c r="D17" s="73">
        <f>IFERROR(((B17/C17)-1)*100,IF(B17+C17&lt;&gt;0,100,0))</f>
        <v>2.9680210773647353</v>
      </c>
      <c r="E17" s="54">
        <v>11550875.241</v>
      </c>
      <c r="F17" s="54">
        <v>9683671.4250000007</v>
      </c>
      <c r="G17" s="73">
        <f>IFERROR(((E17/F17)-1)*100,IF(E17+F17&lt;&gt;0,100,0))</f>
        <v>19.281982360321571</v>
      </c>
    </row>
    <row r="18" spans="1:7" s="15" customFormat="1" ht="12" x14ac:dyDescent="0.2">
      <c r="A18" s="51" t="s">
        <v>10</v>
      </c>
      <c r="B18" s="54">
        <v>16072452.456020599</v>
      </c>
      <c r="C18" s="54">
        <v>10709228.2533616</v>
      </c>
      <c r="D18" s="73">
        <f>IFERROR(((B18/C18)-1)*100,IF(B18+C18&lt;&gt;0,100,0))</f>
        <v>50.080398659683965</v>
      </c>
      <c r="E18" s="54">
        <v>848953703.27527797</v>
      </c>
      <c r="F18" s="54">
        <v>540013091.38182199</v>
      </c>
      <c r="G18" s="73">
        <f>IFERROR(((E18/F18)-1)*100,IF(E18+F18&lt;&gt;0,100,0))</f>
        <v>57.209837469480206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17456920.36222</v>
      </c>
      <c r="C24" s="53">
        <v>12321032.542370001</v>
      </c>
      <c r="D24" s="52">
        <f>B24-C24</f>
        <v>5135887.8198499996</v>
      </c>
      <c r="E24" s="54">
        <v>911433532.38436997</v>
      </c>
      <c r="F24" s="54">
        <v>670020339.35055006</v>
      </c>
      <c r="G24" s="52">
        <f>E24-F24</f>
        <v>241413193.03381991</v>
      </c>
    </row>
    <row r="25" spans="1:7" s="15" customFormat="1" ht="12" x14ac:dyDescent="0.2">
      <c r="A25" s="55" t="s">
        <v>15</v>
      </c>
      <c r="B25" s="53">
        <v>17182557.044199999</v>
      </c>
      <c r="C25" s="53">
        <v>14181819.89655</v>
      </c>
      <c r="D25" s="52">
        <f>B25-C25</f>
        <v>3000737.1476499997</v>
      </c>
      <c r="E25" s="54">
        <v>1116515285.9932101</v>
      </c>
      <c r="F25" s="54">
        <v>780181111.04024005</v>
      </c>
      <c r="G25" s="52">
        <f>E25-F25</f>
        <v>336334174.95297003</v>
      </c>
    </row>
    <row r="26" spans="1:7" s="25" customFormat="1" ht="12" x14ac:dyDescent="0.2">
      <c r="A26" s="56" t="s">
        <v>16</v>
      </c>
      <c r="B26" s="57">
        <f>B24-B25</f>
        <v>274363.31802000105</v>
      </c>
      <c r="C26" s="57">
        <f>C24-C25</f>
        <v>-1860787.3541799989</v>
      </c>
      <c r="D26" s="57"/>
      <c r="E26" s="57">
        <f>E24-E25</f>
        <v>-205081753.60884011</v>
      </c>
      <c r="F26" s="57">
        <f>F24-F25</f>
        <v>-110160771.68968999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111973.20725024999</v>
      </c>
      <c r="C33" s="104">
        <v>83872.736021420002</v>
      </c>
      <c r="D33" s="73">
        <f t="shared" ref="D33:D42" si="0">IFERROR(((B33/C33)-1)*100,IF(B33+C33&lt;&gt;0,100,0))</f>
        <v>33.503701633929637</v>
      </c>
      <c r="E33" s="51"/>
      <c r="F33" s="104">
        <v>115716.46</v>
      </c>
      <c r="G33" s="104">
        <v>108846.44</v>
      </c>
    </row>
    <row r="34" spans="1:7" s="15" customFormat="1" ht="12" x14ac:dyDescent="0.2">
      <c r="A34" s="51" t="s">
        <v>23</v>
      </c>
      <c r="B34" s="104">
        <v>106023.80089300001</v>
      </c>
      <c r="C34" s="104">
        <v>89870.753015209993</v>
      </c>
      <c r="D34" s="73">
        <f t="shared" si="0"/>
        <v>17.973642520894661</v>
      </c>
      <c r="E34" s="51"/>
      <c r="F34" s="104">
        <v>108994.67</v>
      </c>
      <c r="G34" s="104">
        <v>103574.93</v>
      </c>
    </row>
    <row r="35" spans="1:7" s="15" customFormat="1" ht="12" x14ac:dyDescent="0.2">
      <c r="A35" s="51" t="s">
        <v>24</v>
      </c>
      <c r="B35" s="104">
        <v>103632.56542098</v>
      </c>
      <c r="C35" s="104">
        <v>87592.667818310001</v>
      </c>
      <c r="D35" s="73">
        <f t="shared" si="0"/>
        <v>18.31191811161743</v>
      </c>
      <c r="E35" s="51"/>
      <c r="F35" s="104">
        <v>105510.98</v>
      </c>
      <c r="G35" s="104">
        <v>101924.09</v>
      </c>
    </row>
    <row r="36" spans="1:7" s="15" customFormat="1" ht="12" x14ac:dyDescent="0.2">
      <c r="A36" s="51" t="s">
        <v>25</v>
      </c>
      <c r="B36" s="104">
        <v>104557.93825390001</v>
      </c>
      <c r="C36" s="104">
        <v>75773.364550760001</v>
      </c>
      <c r="D36" s="73">
        <f t="shared" si="0"/>
        <v>37.987720188744476</v>
      </c>
      <c r="E36" s="51"/>
      <c r="F36" s="104">
        <v>108350.55</v>
      </c>
      <c r="G36" s="104">
        <v>101439.85</v>
      </c>
    </row>
    <row r="37" spans="1:7" s="15" customFormat="1" ht="12" x14ac:dyDescent="0.2">
      <c r="A37" s="51" t="s">
        <v>79</v>
      </c>
      <c r="B37" s="104">
        <v>110937.34868378</v>
      </c>
      <c r="C37" s="104">
        <v>54329.9172186</v>
      </c>
      <c r="D37" s="73">
        <f t="shared" si="0"/>
        <v>104.19200757736529</v>
      </c>
      <c r="E37" s="51"/>
      <c r="F37" s="104">
        <v>117955.99</v>
      </c>
      <c r="G37" s="104">
        <v>104719.15</v>
      </c>
    </row>
    <row r="38" spans="1:7" s="15" customFormat="1" ht="12" x14ac:dyDescent="0.2">
      <c r="A38" s="51" t="s">
        <v>26</v>
      </c>
      <c r="B38" s="104">
        <v>144950.32554833</v>
      </c>
      <c r="C38" s="104">
        <v>115336.52311361</v>
      </c>
      <c r="D38" s="73">
        <f t="shared" si="0"/>
        <v>25.675997190889397</v>
      </c>
      <c r="E38" s="51"/>
      <c r="F38" s="104">
        <v>148650.79999999999</v>
      </c>
      <c r="G38" s="104">
        <v>143528.22</v>
      </c>
    </row>
    <row r="39" spans="1:7" s="15" customFormat="1" ht="12" x14ac:dyDescent="0.2">
      <c r="A39" s="51" t="s">
        <v>27</v>
      </c>
      <c r="B39" s="104">
        <v>23582.330790119999</v>
      </c>
      <c r="C39" s="104">
        <v>20936.176241699999</v>
      </c>
      <c r="D39" s="73">
        <f t="shared" si="0"/>
        <v>12.63914918307516</v>
      </c>
      <c r="E39" s="51"/>
      <c r="F39" s="104">
        <v>24085.51</v>
      </c>
      <c r="G39" s="104">
        <v>22867.07</v>
      </c>
    </row>
    <row r="40" spans="1:7" s="15" customFormat="1" ht="12" x14ac:dyDescent="0.2">
      <c r="A40" s="51" t="s">
        <v>28</v>
      </c>
      <c r="B40" s="104">
        <v>144802.20996373001</v>
      </c>
      <c r="C40" s="104">
        <v>118828.97369134999</v>
      </c>
      <c r="D40" s="73">
        <f t="shared" si="0"/>
        <v>21.857662710984684</v>
      </c>
      <c r="E40" s="51"/>
      <c r="F40" s="104">
        <v>148345.60999999999</v>
      </c>
      <c r="G40" s="104">
        <v>142190.84</v>
      </c>
    </row>
    <row r="41" spans="1:7" s="15" customFormat="1" ht="12" x14ac:dyDescent="0.2">
      <c r="A41" s="51" t="s">
        <v>29</v>
      </c>
      <c r="B41" s="59"/>
      <c r="C41" s="59"/>
      <c r="D41" s="73">
        <f t="shared" si="0"/>
        <v>0</v>
      </c>
      <c r="E41" s="51"/>
      <c r="F41" s="59"/>
      <c r="G41" s="59"/>
    </row>
    <row r="42" spans="1:7" s="15" customFormat="1" ht="12" x14ac:dyDescent="0.2">
      <c r="A42" s="51" t="s">
        <v>78</v>
      </c>
      <c r="B42" s="104">
        <v>611.50066461999995</v>
      </c>
      <c r="C42" s="104">
        <v>605.61486509999997</v>
      </c>
      <c r="D42" s="73">
        <f t="shared" si="0"/>
        <v>0.9718717057957571</v>
      </c>
      <c r="E42" s="51"/>
      <c r="F42" s="104">
        <v>630.63</v>
      </c>
      <c r="G42" s="104">
        <v>606.65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23819.481919096899</v>
      </c>
      <c r="D48" s="59"/>
      <c r="E48" s="105">
        <v>19121.364397630401</v>
      </c>
      <c r="F48" s="59"/>
      <c r="G48" s="73">
        <f>IFERROR(((C48/E48)-1)*100,IF(C48+E48&lt;&gt;0,100,0))</f>
        <v>24.569991051730121</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5447</v>
      </c>
      <c r="D54" s="62"/>
      <c r="E54" s="106">
        <v>1811180</v>
      </c>
      <c r="F54" s="106">
        <v>250250227.06999999</v>
      </c>
      <c r="G54" s="106">
        <v>11900650.214710001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7524</v>
      </c>
      <c r="C68" s="53">
        <v>6604</v>
      </c>
      <c r="D68" s="73">
        <f>IFERROR(((B68/C68)-1)*100,IF(B68+C68&lt;&gt;0,100,0))</f>
        <v>13.93095093882495</v>
      </c>
      <c r="E68" s="53">
        <v>269383</v>
      </c>
      <c r="F68" s="53">
        <v>280867</v>
      </c>
      <c r="G68" s="73">
        <f>IFERROR(((E68/F68)-1)*100,IF(E68+F68&lt;&gt;0,100,0))</f>
        <v>-4.0887679933918957</v>
      </c>
    </row>
    <row r="69" spans="1:7" s="15" customFormat="1" ht="12" x14ac:dyDescent="0.2">
      <c r="A69" s="66" t="s">
        <v>54</v>
      </c>
      <c r="B69" s="54">
        <v>380439573.35399997</v>
      </c>
      <c r="C69" s="53">
        <v>216161232.771</v>
      </c>
      <c r="D69" s="73">
        <f>IFERROR(((B69/C69)-1)*100,IF(B69+C69&lt;&gt;0,100,0))</f>
        <v>75.998058706963207</v>
      </c>
      <c r="E69" s="53">
        <v>12248517932.172001</v>
      </c>
      <c r="F69" s="53">
        <v>11209635333.462999</v>
      </c>
      <c r="G69" s="73">
        <f>IFERROR(((E69/F69)-1)*100,IF(E69+F69&lt;&gt;0,100,0))</f>
        <v>9.2677644526734113</v>
      </c>
    </row>
    <row r="70" spans="1:7" s="15" customFormat="1" ht="12" x14ac:dyDescent="0.2">
      <c r="A70" s="66" t="s">
        <v>55</v>
      </c>
      <c r="B70" s="54">
        <v>382850515.73773998</v>
      </c>
      <c r="C70" s="53">
        <v>214429784.36614001</v>
      </c>
      <c r="D70" s="73">
        <f>IFERROR(((B70/C70)-1)*100,IF(B70+C70&lt;&gt;0,100,0))</f>
        <v>78.543534364620115</v>
      </c>
      <c r="E70" s="53">
        <v>11611989970.524599</v>
      </c>
      <c r="F70" s="53">
        <v>10185290293.957199</v>
      </c>
      <c r="G70" s="73">
        <f>IFERROR(((E70/F70)-1)*100,IF(E70+F70&lt;&gt;0,100,0))</f>
        <v>14.00745227078939</v>
      </c>
    </row>
    <row r="71" spans="1:7" s="15" customFormat="1" ht="12" x14ac:dyDescent="0.2">
      <c r="A71" s="66" t="s">
        <v>93</v>
      </c>
      <c r="B71" s="73">
        <f>IFERROR(B69/B68/1000,)</f>
        <v>50.563473332535885</v>
      </c>
      <c r="C71" s="73">
        <f>IFERROR(C69/C68/1000,)</f>
        <v>32.731864441399154</v>
      </c>
      <c r="D71" s="73">
        <f>IFERROR(((B71/C71)-1)*100,IF(B71+C71&lt;&gt;0,100,0))</f>
        <v>54.477828243060223</v>
      </c>
      <c r="E71" s="73">
        <f>IFERROR(E69/E68/1000,)</f>
        <v>45.468785826024657</v>
      </c>
      <c r="F71" s="73">
        <f>IFERROR(F69/F68/1000,)</f>
        <v>39.910830868215207</v>
      </c>
      <c r="G71" s="73">
        <f>IFERROR(((E71/F71)-1)*100,IF(E71+F71&lt;&gt;0,100,0))</f>
        <v>13.925931474996634</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3293</v>
      </c>
      <c r="C74" s="53">
        <v>2951</v>
      </c>
      <c r="D74" s="73">
        <f>IFERROR(((B74/C74)-1)*100,IF(B74+C74&lt;&gt;0,100,0))</f>
        <v>11.58929176550323</v>
      </c>
      <c r="E74" s="53">
        <v>122550</v>
      </c>
      <c r="F74" s="53">
        <v>117948</v>
      </c>
      <c r="G74" s="73">
        <f>IFERROR(((E74/F74)-1)*100,IF(E74+F74&lt;&gt;0,100,0))</f>
        <v>3.901719401770265</v>
      </c>
    </row>
    <row r="75" spans="1:7" s="15" customFormat="1" ht="12" x14ac:dyDescent="0.2">
      <c r="A75" s="66" t="s">
        <v>54</v>
      </c>
      <c r="B75" s="54">
        <v>806152347.24600005</v>
      </c>
      <c r="C75" s="53">
        <v>679640137.45200002</v>
      </c>
      <c r="D75" s="73">
        <f>IFERROR(((B75/C75)-1)*100,IF(B75+C75&lt;&gt;0,100,0))</f>
        <v>18.614587753498448</v>
      </c>
      <c r="E75" s="53">
        <v>33491714307.206001</v>
      </c>
      <c r="F75" s="53">
        <v>30602959717.68</v>
      </c>
      <c r="G75" s="73">
        <f>IFERROR(((E75/F75)-1)*100,IF(E75+F75&lt;&gt;0,100,0))</f>
        <v>9.439461464431842</v>
      </c>
    </row>
    <row r="76" spans="1:7" s="15" customFormat="1" ht="12" x14ac:dyDescent="0.2">
      <c r="A76" s="66" t="s">
        <v>55</v>
      </c>
      <c r="B76" s="54">
        <v>817906137.54736996</v>
      </c>
      <c r="C76" s="53">
        <v>654600781.53744996</v>
      </c>
      <c r="D76" s="73">
        <f>IFERROR(((B76/C76)-1)*100,IF(B76+C76&lt;&gt;0,100,0))</f>
        <v>24.947320659527385</v>
      </c>
      <c r="E76" s="53">
        <v>31927692340.011101</v>
      </c>
      <c r="F76" s="53">
        <v>27807804188.915001</v>
      </c>
      <c r="G76" s="73">
        <f>IFERROR(((E76/F76)-1)*100,IF(E76+F76&lt;&gt;0,100,0))</f>
        <v>14.815582428253737</v>
      </c>
    </row>
    <row r="77" spans="1:7" s="15" customFormat="1" ht="12" x14ac:dyDescent="0.2">
      <c r="A77" s="66" t="s">
        <v>93</v>
      </c>
      <c r="B77" s="73">
        <f>IFERROR(B75/B74/1000,)</f>
        <v>244.80787951594291</v>
      </c>
      <c r="C77" s="73">
        <f>IFERROR(C75/C74/1000,)</f>
        <v>230.30841662216199</v>
      </c>
      <c r="D77" s="73">
        <f>IFERROR(((B77/C77)-1)*100,IF(B77+C77&lt;&gt;0,100,0))</f>
        <v>6.2956721714466868</v>
      </c>
      <c r="E77" s="73">
        <f>IFERROR(E75/E74/1000,)</f>
        <v>273.29020242518158</v>
      </c>
      <c r="F77" s="73">
        <f>IFERROR(F75/F74/1000,)</f>
        <v>259.46145519788382</v>
      </c>
      <c r="G77" s="73">
        <f>IFERROR(((E77/F77)-1)*100,IF(E77+F77&lt;&gt;0,100,0))</f>
        <v>5.3297886642742265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350</v>
      </c>
      <c r="C80" s="53">
        <v>192</v>
      </c>
      <c r="D80" s="73">
        <f>IFERROR(((B80/C80)-1)*100,IF(B80+C80&lt;&gt;0,100,0))</f>
        <v>82.291666666666671</v>
      </c>
      <c r="E80" s="53">
        <v>14393</v>
      </c>
      <c r="F80" s="53">
        <v>10779</v>
      </c>
      <c r="G80" s="73">
        <f>IFERROR(((E80/F80)-1)*100,IF(E80+F80&lt;&gt;0,100,0))</f>
        <v>33.528156600797843</v>
      </c>
    </row>
    <row r="81" spans="1:7" s="15" customFormat="1" ht="12" x14ac:dyDescent="0.2">
      <c r="A81" s="66" t="s">
        <v>54</v>
      </c>
      <c r="B81" s="54">
        <v>50092383.906999998</v>
      </c>
      <c r="C81" s="53">
        <v>33961720.336999997</v>
      </c>
      <c r="D81" s="73">
        <f>IFERROR(((B81/C81)-1)*100,IF(B81+C81&lt;&gt;0,100,0))</f>
        <v>47.496603263722939</v>
      </c>
      <c r="E81" s="53">
        <v>944984746.12300003</v>
      </c>
      <c r="F81" s="53">
        <v>1016647337.089</v>
      </c>
      <c r="G81" s="73">
        <f>IFERROR(((E81/F81)-1)*100,IF(E81+F81&lt;&gt;0,100,0))</f>
        <v>-7.0489134581509738</v>
      </c>
    </row>
    <row r="82" spans="1:7" s="15" customFormat="1" ht="12" x14ac:dyDescent="0.2">
      <c r="A82" s="66" t="s">
        <v>55</v>
      </c>
      <c r="B82" s="54">
        <v>3653551.4830498002</v>
      </c>
      <c r="C82" s="53">
        <v>2471522.6684101601</v>
      </c>
      <c r="D82" s="73">
        <f>IFERROR(((B82/C82)-1)*100,IF(B82+C82&lt;&gt;0,100,0))</f>
        <v>47.825934584690486</v>
      </c>
      <c r="E82" s="53">
        <v>182466034.83678901</v>
      </c>
      <c r="F82" s="53">
        <v>217857296.64764801</v>
      </c>
      <c r="G82" s="73">
        <f>IFERROR(((E82/F82)-1)*100,IF(E82+F82&lt;&gt;0,100,0))</f>
        <v>-16.245157887963302</v>
      </c>
    </row>
    <row r="83" spans="1:7" x14ac:dyDescent="0.2">
      <c r="A83" s="66" t="s">
        <v>93</v>
      </c>
      <c r="B83" s="73">
        <f>IFERROR(B81/B80/1000,)</f>
        <v>143.12109687714283</v>
      </c>
      <c r="C83" s="73">
        <f>IFERROR(C81/C80/1000,)</f>
        <v>176.88396008854164</v>
      </c>
      <c r="D83" s="73">
        <f>IFERROR(((B83/C83)-1)*100,IF(B83+C83&lt;&gt;0,100,0))</f>
        <v>-19.087577638186271</v>
      </c>
      <c r="E83" s="73">
        <f>IFERROR(E81/E80/1000,)</f>
        <v>65.655856744459115</v>
      </c>
      <c r="F83" s="73">
        <f>IFERROR(F81/F80/1000,)</f>
        <v>94.317407652750717</v>
      </c>
      <c r="G83" s="73">
        <f>IFERROR(((E83/F83)-1)*100,IF(E83+F83&lt;&gt;0,100,0))</f>
        <v>-30.388399789162047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11167</v>
      </c>
      <c r="C86" s="51">
        <f>C68+C74+C80</f>
        <v>9747</v>
      </c>
      <c r="D86" s="73">
        <f>IFERROR(((B86/C86)-1)*100,IF(B86+C86&lt;&gt;0,100,0))</f>
        <v>14.56858520570432</v>
      </c>
      <c r="E86" s="51">
        <f>E68+E74+E80</f>
        <v>406326</v>
      </c>
      <c r="F86" s="51">
        <f>F68+F74+F80</f>
        <v>409594</v>
      </c>
      <c r="G86" s="73">
        <f>IFERROR(((E86/F86)-1)*100,IF(E86+F86&lt;&gt;0,100,0))</f>
        <v>-0.79786324994994828</v>
      </c>
    </row>
    <row r="87" spans="1:7" s="15" customFormat="1" ht="12" x14ac:dyDescent="0.2">
      <c r="A87" s="66" t="s">
        <v>54</v>
      </c>
      <c r="B87" s="51">
        <f t="shared" ref="B87:C87" si="1">B69+B75+B81</f>
        <v>1236684304.507</v>
      </c>
      <c r="C87" s="51">
        <f t="shared" si="1"/>
        <v>929763090.56000006</v>
      </c>
      <c r="D87" s="73">
        <f>IFERROR(((B87/C87)-1)*100,IF(B87+C87&lt;&gt;0,100,0))</f>
        <v>33.010690256820155</v>
      </c>
      <c r="E87" s="51">
        <f t="shared" ref="E87:F87" si="2">E69+E75+E81</f>
        <v>46685216985.501007</v>
      </c>
      <c r="F87" s="51">
        <f t="shared" si="2"/>
        <v>42829242388.231995</v>
      </c>
      <c r="G87" s="73">
        <f>IFERROR(((E87/F87)-1)*100,IF(E87+F87&lt;&gt;0,100,0))</f>
        <v>9.0031351998150164</v>
      </c>
    </row>
    <row r="88" spans="1:7" s="15" customFormat="1" ht="12" x14ac:dyDescent="0.2">
      <c r="A88" s="66" t="s">
        <v>55</v>
      </c>
      <c r="B88" s="51">
        <f t="shared" ref="B88:C88" si="3">B70+B76+B82</f>
        <v>1204410204.7681599</v>
      </c>
      <c r="C88" s="51">
        <f t="shared" si="3"/>
        <v>871502088.57200015</v>
      </c>
      <c r="D88" s="73">
        <f>IFERROR(((B88/C88)-1)*100,IF(B88+C88&lt;&gt;0,100,0))</f>
        <v>38.199348063714503</v>
      </c>
      <c r="E88" s="51">
        <f t="shared" ref="E88:F88" si="4">E70+E76+E82</f>
        <v>43722148345.37249</v>
      </c>
      <c r="F88" s="51">
        <f t="shared" si="4"/>
        <v>38210951779.519852</v>
      </c>
      <c r="G88" s="73">
        <f>IFERROR(((E88/F88)-1)*100,IF(E88+F88&lt;&gt;0,100,0))</f>
        <v>14.423081104215019</v>
      </c>
    </row>
    <row r="89" spans="1:7" x14ac:dyDescent="0.2">
      <c r="A89" s="66" t="s">
        <v>94</v>
      </c>
      <c r="B89" s="73">
        <f>IFERROR((B75/B87)*100,IF(B75+B87&lt;&gt;0,100,0))</f>
        <v>65.186591623103837</v>
      </c>
      <c r="C89" s="73">
        <f>IFERROR((C75/C87)*100,IF(C75+C87&lt;&gt;0,100,0))</f>
        <v>73.098205806669526</v>
      </c>
      <c r="D89" s="73">
        <f>IFERROR(((B89/C89)-1)*100,IF(B89+C89&lt;&gt;0,100,0))</f>
        <v>-10.823267269364123</v>
      </c>
      <c r="E89" s="73">
        <f>IFERROR((E75/E87)*100,IF(E75+E87&lt;&gt;0,100,0))</f>
        <v>71.739442311272754</v>
      </c>
      <c r="F89" s="73">
        <f>IFERROR((F75/F87)*100,IF(F75+F87&lt;&gt;0,100,0))</f>
        <v>71.453422968062213</v>
      </c>
      <c r="G89" s="73">
        <f>IFERROR(((E89/F89)-1)*100,IF(E89+F89&lt;&gt;0,100,0))</f>
        <v>0.40028781173770955</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154152348.009</v>
      </c>
      <c r="C97" s="107">
        <v>82375570.317000002</v>
      </c>
      <c r="D97" s="52">
        <f>B97-C97</f>
        <v>71776777.692000002</v>
      </c>
      <c r="E97" s="107">
        <v>5013413666.6689997</v>
      </c>
      <c r="F97" s="107">
        <v>4328017367.4589996</v>
      </c>
      <c r="G97" s="68">
        <f>E97-F97</f>
        <v>685396299.21000004</v>
      </c>
    </row>
    <row r="98" spans="1:7" s="15" customFormat="1" ht="13.5" x14ac:dyDescent="0.2">
      <c r="A98" s="66" t="s">
        <v>88</v>
      </c>
      <c r="B98" s="53">
        <v>162623397.50600001</v>
      </c>
      <c r="C98" s="107">
        <v>87455932.069999993</v>
      </c>
      <c r="D98" s="52">
        <f>B98-C98</f>
        <v>75167465.436000019</v>
      </c>
      <c r="E98" s="107">
        <v>4881949727.5710001</v>
      </c>
      <c r="F98" s="107">
        <v>4253704648.586</v>
      </c>
      <c r="G98" s="68">
        <f>E98-F98</f>
        <v>628245078.98500013</v>
      </c>
    </row>
    <row r="99" spans="1:7" s="15" customFormat="1" ht="12" x14ac:dyDescent="0.2">
      <c r="A99" s="69" t="s">
        <v>16</v>
      </c>
      <c r="B99" s="52">
        <f>B97-B98</f>
        <v>-8471049.4970000088</v>
      </c>
      <c r="C99" s="52">
        <f>C97-C98</f>
        <v>-5080361.7529999912</v>
      </c>
      <c r="D99" s="70"/>
      <c r="E99" s="52">
        <f>E97-E98</f>
        <v>131463939.09799957</v>
      </c>
      <c r="F99" s="70">
        <f>F97-F98</f>
        <v>74312718.872999668</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1319.4642122551099</v>
      </c>
      <c r="C111" s="108">
        <v>1085.0683096432499</v>
      </c>
      <c r="D111" s="73">
        <f>IFERROR(((B111/C111)-1)*100,IF(B111+C111&lt;&gt;0,100,0))</f>
        <v>21.601948976735397</v>
      </c>
      <c r="E111" s="72"/>
      <c r="F111" s="109">
        <v>1323.60853200479</v>
      </c>
      <c r="G111" s="109">
        <v>1301.9769484640501</v>
      </c>
    </row>
    <row r="112" spans="1:7" s="15" customFormat="1" ht="12" x14ac:dyDescent="0.2">
      <c r="A112" s="66" t="s">
        <v>50</v>
      </c>
      <c r="B112" s="109">
        <v>1295.3930075519399</v>
      </c>
      <c r="C112" s="108">
        <v>1068.4149774397799</v>
      </c>
      <c r="D112" s="73">
        <f>IFERROR(((B112/C112)-1)*100,IF(B112+C112&lt;&gt;0,100,0))</f>
        <v>21.244369922262109</v>
      </c>
      <c r="E112" s="72"/>
      <c r="F112" s="109">
        <v>1299.4308277360401</v>
      </c>
      <c r="G112" s="109">
        <v>1278.16908000127</v>
      </c>
    </row>
    <row r="113" spans="1:7" s="15" customFormat="1" ht="12" x14ac:dyDescent="0.2">
      <c r="A113" s="66" t="s">
        <v>51</v>
      </c>
      <c r="B113" s="109">
        <v>1469.1966142674701</v>
      </c>
      <c r="C113" s="108">
        <v>1178.5581449844001</v>
      </c>
      <c r="D113" s="73">
        <f>IFERROR(((B113/C113)-1)*100,IF(B113+C113&lt;&gt;0,100,0))</f>
        <v>24.66051170406336</v>
      </c>
      <c r="E113" s="72"/>
      <c r="F113" s="109">
        <v>1474.1123464582599</v>
      </c>
      <c r="G113" s="109">
        <v>1450.2676659385099</v>
      </c>
    </row>
    <row r="114" spans="1:7" s="25" customFormat="1" ht="12" x14ac:dyDescent="0.2">
      <c r="A114" s="69" t="s">
        <v>52</v>
      </c>
      <c r="B114" s="73"/>
      <c r="C114" s="72"/>
      <c r="D114" s="74"/>
      <c r="E114" s="72"/>
      <c r="F114" s="58"/>
      <c r="G114" s="58"/>
    </row>
    <row r="115" spans="1:7" s="15" customFormat="1" ht="12" x14ac:dyDescent="0.2">
      <c r="A115" s="66" t="s">
        <v>56</v>
      </c>
      <c r="B115" s="109">
        <v>844.49830999776202</v>
      </c>
      <c r="C115" s="108">
        <v>769.69694191111898</v>
      </c>
      <c r="D115" s="73">
        <f>IFERROR(((B115/C115)-1)*100,IF(B115+C115&lt;&gt;0,100,0))</f>
        <v>9.7182883305882761</v>
      </c>
      <c r="E115" s="72"/>
      <c r="F115" s="109">
        <v>844.49830999776202</v>
      </c>
      <c r="G115" s="109">
        <v>842.78050998389995</v>
      </c>
    </row>
    <row r="116" spans="1:7" s="15" customFormat="1" ht="12" x14ac:dyDescent="0.2">
      <c r="A116" s="66" t="s">
        <v>57</v>
      </c>
      <c r="B116" s="109">
        <v>1228.86576808059</v>
      </c>
      <c r="C116" s="108">
        <v>1049.7364634103501</v>
      </c>
      <c r="D116" s="73">
        <f>IFERROR(((B116/C116)-1)*100,IF(B116+C116&lt;&gt;0,100,0))</f>
        <v>17.064216678564282</v>
      </c>
      <c r="E116" s="72"/>
      <c r="F116" s="109">
        <v>1230.5652295811001</v>
      </c>
      <c r="G116" s="109">
        <v>1222.79480494007</v>
      </c>
    </row>
    <row r="117" spans="1:7" s="15" customFormat="1" ht="12" x14ac:dyDescent="0.2">
      <c r="A117" s="66" t="s">
        <v>59</v>
      </c>
      <c r="B117" s="109">
        <v>1560.6353372441399</v>
      </c>
      <c r="C117" s="108">
        <v>1261.35997210912</v>
      </c>
      <c r="D117" s="73">
        <f>IFERROR(((B117/C117)-1)*100,IF(B117+C117&lt;&gt;0,100,0))</f>
        <v>23.726404179022875</v>
      </c>
      <c r="E117" s="72"/>
      <c r="F117" s="109">
        <v>1565.53500457426</v>
      </c>
      <c r="G117" s="109">
        <v>1542.9481878761901</v>
      </c>
    </row>
    <row r="118" spans="1:7" s="15" customFormat="1" ht="12" x14ac:dyDescent="0.2">
      <c r="A118" s="66" t="s">
        <v>58</v>
      </c>
      <c r="B118" s="109">
        <v>1501.4524118448801</v>
      </c>
      <c r="C118" s="108">
        <v>1176.45401118876</v>
      </c>
      <c r="D118" s="73">
        <f>IFERROR(((B118/C118)-1)*100,IF(B118+C118&lt;&gt;0,100,0))</f>
        <v>27.625253309113383</v>
      </c>
      <c r="E118" s="72"/>
      <c r="F118" s="109">
        <v>1508.54378976679</v>
      </c>
      <c r="G118" s="109">
        <v>1468.89294574525</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157</v>
      </c>
      <c r="C127" s="53">
        <v>103</v>
      </c>
      <c r="D127" s="73">
        <f>IFERROR(((B127/C127)-1)*100,IF(B127+C127&lt;&gt;0,100,0))</f>
        <v>52.427184466019419</v>
      </c>
      <c r="E127" s="53">
        <v>12225</v>
      </c>
      <c r="F127" s="53">
        <v>15212</v>
      </c>
      <c r="G127" s="73">
        <f>IFERROR(((E127/F127)-1)*100,IF(E127+F127&lt;&gt;0,100,0))</f>
        <v>-19.63581383118591</v>
      </c>
    </row>
    <row r="128" spans="1:7" s="15" customFormat="1" ht="12" x14ac:dyDescent="0.2">
      <c r="A128" s="66" t="s">
        <v>74</v>
      </c>
      <c r="B128" s="54">
        <v>1</v>
      </c>
      <c r="C128" s="53">
        <v>3</v>
      </c>
      <c r="D128" s="73">
        <f>IFERROR(((B128/C128)-1)*100,IF(B128+C128&lt;&gt;0,100,0))</f>
        <v>-66.666666666666671</v>
      </c>
      <c r="E128" s="53">
        <v>347</v>
      </c>
      <c r="F128" s="53">
        <v>346</v>
      </c>
      <c r="G128" s="73">
        <f>IFERROR(((E128/F128)-1)*100,IF(E128+F128&lt;&gt;0,100,0))</f>
        <v>0.28901734104045396</v>
      </c>
    </row>
    <row r="129" spans="1:7" s="25" customFormat="1" ht="12" x14ac:dyDescent="0.2">
      <c r="A129" s="69" t="s">
        <v>34</v>
      </c>
      <c r="B129" s="70">
        <f>SUM(B126:B128)</f>
        <v>158</v>
      </c>
      <c r="C129" s="70">
        <f>SUM(C126:C128)</f>
        <v>106</v>
      </c>
      <c r="D129" s="73">
        <f>IFERROR(((B129/C129)-1)*100,IF(B129+C129&lt;&gt;0,100,0))</f>
        <v>49.056603773584897</v>
      </c>
      <c r="E129" s="70">
        <f>SUM(E126:E128)</f>
        <v>12572</v>
      </c>
      <c r="F129" s="70">
        <f>SUM(F126:F128)</f>
        <v>15558</v>
      </c>
      <c r="G129" s="73">
        <f>IFERROR(((E129/F129)-1)*100,IF(E129+F129&lt;&gt;0,100,0))</f>
        <v>-19.192698290268673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24</v>
      </c>
      <c r="C132" s="53">
        <v>0</v>
      </c>
      <c r="D132" s="73">
        <f>IFERROR(((B132/C132)-1)*100,IF(B132+C132&lt;&gt;0,100,0))</f>
        <v>100</v>
      </c>
      <c r="E132" s="53">
        <v>1251</v>
      </c>
      <c r="F132" s="53">
        <v>1023</v>
      </c>
      <c r="G132" s="73">
        <f>IFERROR(((E132/F132)-1)*100,IF(E132+F132&lt;&gt;0,100,0))</f>
        <v>22.287390029325515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24</v>
      </c>
      <c r="C134" s="70">
        <f>SUM(C132:C133)</f>
        <v>0</v>
      </c>
      <c r="D134" s="73">
        <f>IFERROR(((B134/C134)-1)*100,IF(B134+C134&lt;&gt;0,100,0))</f>
        <v>100</v>
      </c>
      <c r="E134" s="70">
        <f>SUM(E132:E133)</f>
        <v>1251</v>
      </c>
      <c r="F134" s="70">
        <f>SUM(F132:F133)</f>
        <v>1023</v>
      </c>
      <c r="G134" s="73">
        <f>IFERROR(((E134/F134)-1)*100,IF(E134+F134&lt;&gt;0,100,0))</f>
        <v>22.287390029325515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126188</v>
      </c>
      <c r="C138" s="53">
        <v>38904</v>
      </c>
      <c r="D138" s="73">
        <f>IFERROR(((B138/C138)-1)*100,IF(B138+C138&lt;&gt;0,100,0))</f>
        <v>224.35739255603536</v>
      </c>
      <c r="E138" s="53">
        <v>15456859</v>
      </c>
      <c r="F138" s="53">
        <v>15432719</v>
      </c>
      <c r="G138" s="73">
        <f>IFERROR(((E138/F138)-1)*100,IF(E138+F138&lt;&gt;0,100,0))</f>
        <v>0.15642091325578367</v>
      </c>
    </row>
    <row r="139" spans="1:7" s="15" customFormat="1" ht="12" x14ac:dyDescent="0.2">
      <c r="A139" s="66" t="s">
        <v>74</v>
      </c>
      <c r="B139" s="54">
        <v>4</v>
      </c>
      <c r="C139" s="53">
        <v>22</v>
      </c>
      <c r="D139" s="73">
        <f>IFERROR(((B139/C139)-1)*100,IF(B139+C139&lt;&gt;0,100,0))</f>
        <v>-81.818181818181813</v>
      </c>
      <c r="E139" s="53">
        <v>13795</v>
      </c>
      <c r="F139" s="53">
        <v>13575</v>
      </c>
      <c r="G139" s="73">
        <f>IFERROR(((E139/F139)-1)*100,IF(E139+F139&lt;&gt;0,100,0))</f>
        <v>1.6206261510128828</v>
      </c>
    </row>
    <row r="140" spans="1:7" s="15" customFormat="1" ht="12" x14ac:dyDescent="0.2">
      <c r="A140" s="69" t="s">
        <v>34</v>
      </c>
      <c r="B140" s="70">
        <f>SUM(B137:B139)</f>
        <v>126192</v>
      </c>
      <c r="C140" s="70">
        <f>SUM(C137:C139)</f>
        <v>38926</v>
      </c>
      <c r="D140" s="73">
        <f>IFERROR(((B140/C140)-1)*100,IF(B140+C140&lt;&gt;0,100,0))</f>
        <v>224.18434979191284</v>
      </c>
      <c r="E140" s="70">
        <f>SUM(E137:E139)</f>
        <v>15470654</v>
      </c>
      <c r="F140" s="70">
        <f>SUM(F137:F139)</f>
        <v>15446294</v>
      </c>
      <c r="G140" s="73">
        <f>IFERROR(((E140/F140)-1)*100,IF(E140+F140&lt;&gt;0,100,0))</f>
        <v>0.15770773235315172</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10020</v>
      </c>
      <c r="C143" s="53">
        <v>0</v>
      </c>
      <c r="D143" s="73">
        <f>IFERROR(((B143/C143)-1)*100,)</f>
        <v>0</v>
      </c>
      <c r="E143" s="53">
        <v>653097</v>
      </c>
      <c r="F143" s="53">
        <v>725498</v>
      </c>
      <c r="G143" s="73">
        <f>IFERROR(((E143/F143)-1)*100,)</f>
        <v>-9.9794899503513506</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10020</v>
      </c>
      <c r="C145" s="70">
        <f>SUM(C143:C144)</f>
        <v>0</v>
      </c>
      <c r="D145" s="73">
        <f>IFERROR(((B145/C145)-1)*100,)</f>
        <v>0</v>
      </c>
      <c r="E145" s="70">
        <f>SUM(E143:E144)</f>
        <v>653097</v>
      </c>
      <c r="F145" s="70">
        <f>SUM(F143:F144)</f>
        <v>725498</v>
      </c>
      <c r="G145" s="73">
        <f>IFERROR(((E145/F145)-1)*100,)</f>
        <v>-9.9794899503513506</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12277536.711410001</v>
      </c>
      <c r="C149" s="53">
        <v>3871138.8437899998</v>
      </c>
      <c r="D149" s="73">
        <f>IFERROR(((B149/C149)-1)*100,IF(B149+C149&lt;&gt;0,100,0))</f>
        <v>217.15567968080938</v>
      </c>
      <c r="E149" s="53">
        <v>1451195348.8111501</v>
      </c>
      <c r="F149" s="53">
        <v>1362168986.0265801</v>
      </c>
      <c r="G149" s="73">
        <f>IFERROR(((E149/F149)-1)*100,IF(E149+F149&lt;&gt;0,100,0))</f>
        <v>6.5356327810881965</v>
      </c>
    </row>
    <row r="150" spans="1:7" x14ac:dyDescent="0.2">
      <c r="A150" s="66" t="s">
        <v>74</v>
      </c>
      <c r="B150" s="54">
        <v>51978.76</v>
      </c>
      <c r="C150" s="53">
        <v>138751.24</v>
      </c>
      <c r="D150" s="73">
        <f>IFERROR(((B150/C150)-1)*100,IF(B150+C150&lt;&gt;0,100,0))</f>
        <v>-62.538165424683768</v>
      </c>
      <c r="E150" s="53">
        <v>110884191.19</v>
      </c>
      <c r="F150" s="53">
        <v>98056068.409999996</v>
      </c>
      <c r="G150" s="73">
        <f>IFERROR(((E150/F150)-1)*100,IF(E150+F150&lt;&gt;0,100,0))</f>
        <v>13.082436393800755</v>
      </c>
    </row>
    <row r="151" spans="1:7" s="15" customFormat="1" ht="12" x14ac:dyDescent="0.2">
      <c r="A151" s="69" t="s">
        <v>34</v>
      </c>
      <c r="B151" s="70">
        <f>SUM(B148:B150)</f>
        <v>12329515.471410001</v>
      </c>
      <c r="C151" s="70">
        <f>SUM(C148:C150)</f>
        <v>4009890.0837899996</v>
      </c>
      <c r="D151" s="73">
        <f>IFERROR(((B151/C151)-1)*100,IF(B151+C151&lt;&gt;0,100,0))</f>
        <v>207.47764187482662</v>
      </c>
      <c r="E151" s="70">
        <f>SUM(E148:E150)</f>
        <v>1562079540.0011501</v>
      </c>
      <c r="F151" s="70">
        <f>SUM(F148:F150)</f>
        <v>1460225054.4365802</v>
      </c>
      <c r="G151" s="73">
        <f>IFERROR(((E151/F151)-1)*100,IF(E151+F151&lt;&gt;0,100,0))</f>
        <v>6.9752594132737933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11845.2</v>
      </c>
      <c r="C154" s="53">
        <v>0</v>
      </c>
      <c r="D154" s="73">
        <f>IFERROR(((B154/C154)-1)*100,IF(B154+C154&lt;&gt;0,100,0))</f>
        <v>100</v>
      </c>
      <c r="E154" s="53">
        <v>972015.94622000004</v>
      </c>
      <c r="F154" s="53">
        <v>923166.47426000005</v>
      </c>
      <c r="G154" s="73">
        <f>IFERROR(((E154/F154)-1)*100,IF(E154+F154&lt;&gt;0,100,0))</f>
        <v>5.2915127793345285</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11845.2</v>
      </c>
      <c r="C156" s="70">
        <f>SUM(C154:C155)</f>
        <v>0</v>
      </c>
      <c r="D156" s="73">
        <f>IFERROR(((B156/C156)-1)*100,IF(B156+C156&lt;&gt;0,100,0))</f>
        <v>100</v>
      </c>
      <c r="E156" s="70">
        <f>SUM(E154:E155)</f>
        <v>972015.94622000004</v>
      </c>
      <c r="F156" s="70">
        <f>SUM(F154:F155)</f>
        <v>923166.47426000005</v>
      </c>
      <c r="G156" s="73">
        <f>IFERROR(((E156/F156)-1)*100,IF(E156+F156&lt;&gt;0,100,0))</f>
        <v>5.2915127793345285</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1433736</v>
      </c>
      <c r="C160" s="53">
        <v>1382150</v>
      </c>
      <c r="D160" s="73">
        <f>IFERROR(((B160/C160)-1)*100,IF(B160+C160&lt;&gt;0,100,0))</f>
        <v>3.732301125058779</v>
      </c>
      <c r="E160" s="65"/>
      <c r="F160" s="65"/>
      <c r="G160" s="52"/>
    </row>
    <row r="161" spans="1:7" s="15" customFormat="1" ht="12" x14ac:dyDescent="0.2">
      <c r="A161" s="66" t="s">
        <v>74</v>
      </c>
      <c r="B161" s="54">
        <v>969</v>
      </c>
      <c r="C161" s="53">
        <v>1619</v>
      </c>
      <c r="D161" s="73">
        <f>IFERROR(((B161/C161)-1)*100,IF(B161+C161&lt;&gt;0,100,0))</f>
        <v>-40.148239654107478</v>
      </c>
      <c r="E161" s="65"/>
      <c r="F161" s="65"/>
      <c r="G161" s="52"/>
    </row>
    <row r="162" spans="1:7" s="25" customFormat="1" ht="12" x14ac:dyDescent="0.2">
      <c r="A162" s="69" t="s">
        <v>34</v>
      </c>
      <c r="B162" s="70">
        <f>SUM(B159:B161)</f>
        <v>1434705</v>
      </c>
      <c r="C162" s="70">
        <f>SUM(C159:C161)</f>
        <v>1383769</v>
      </c>
      <c r="D162" s="73">
        <f>IFERROR(((B162/C162)-1)*100,IF(B162+C162&lt;&gt;0,100,0))</f>
        <v>3.6809612008940729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200167</v>
      </c>
      <c r="C165" s="53">
        <v>146549</v>
      </c>
      <c r="D165" s="73">
        <f>IFERROR(((B165/C165)-1)*100,IF(B165+C165&lt;&gt;0,100,0))</f>
        <v>36.587080089253419</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200167</v>
      </c>
      <c r="C167" s="70">
        <f>SUM(C165:C166)</f>
        <v>146549</v>
      </c>
      <c r="D167" s="73">
        <f>IFERROR(((B167/C167)-1)*100,IF(B167+C167&lt;&gt;0,100,0))</f>
        <v>36.587080089253419</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45928</v>
      </c>
      <c r="C175" s="88">
        <v>44154</v>
      </c>
      <c r="D175" s="73">
        <f>IFERROR(((B175/C175)-1)*100,IF(B175+C175&lt;&gt;0,100,0))</f>
        <v>4.017756035693254</v>
      </c>
      <c r="E175" s="88">
        <v>1265044</v>
      </c>
      <c r="F175" s="88">
        <v>1346298</v>
      </c>
      <c r="G175" s="73">
        <f>IFERROR(((E175/F175)-1)*100,IF(E175+F175&lt;&gt;0,100,0))</f>
        <v>-6.03536512718581</v>
      </c>
    </row>
    <row r="176" spans="1:7" x14ac:dyDescent="0.2">
      <c r="A176" s="66" t="s">
        <v>32</v>
      </c>
      <c r="B176" s="87">
        <v>194806</v>
      </c>
      <c r="C176" s="88">
        <v>158884</v>
      </c>
      <c r="D176" s="73">
        <f t="shared" ref="D176:D178" si="5">IFERROR(((B176/C176)-1)*100,IF(B176+C176&lt;&gt;0,100,0))</f>
        <v>22.608947408172007</v>
      </c>
      <c r="E176" s="88">
        <v>5618190</v>
      </c>
      <c r="F176" s="88">
        <v>6039766</v>
      </c>
      <c r="G176" s="73">
        <f>IFERROR(((E176/F176)-1)*100,IF(E176+F176&lt;&gt;0,100,0))</f>
        <v>-6.9800055167700155</v>
      </c>
    </row>
    <row r="177" spans="1:7" x14ac:dyDescent="0.2">
      <c r="A177" s="66" t="s">
        <v>91</v>
      </c>
      <c r="B177" s="87">
        <v>62373465.979989998</v>
      </c>
      <c r="C177" s="88">
        <v>74869901.997789994</v>
      </c>
      <c r="D177" s="73">
        <f t="shared" si="5"/>
        <v>-16.690867337009287</v>
      </c>
      <c r="E177" s="88">
        <v>2450088959.51616</v>
      </c>
      <c r="F177" s="88">
        <v>2606472140.5399199</v>
      </c>
      <c r="G177" s="73">
        <f>IFERROR(((E177/F177)-1)*100,IF(E177+F177&lt;&gt;0,100,0))</f>
        <v>-5.9998025143428446</v>
      </c>
    </row>
    <row r="178" spans="1:7" x14ac:dyDescent="0.2">
      <c r="A178" s="66" t="s">
        <v>92</v>
      </c>
      <c r="B178" s="87">
        <v>246520</v>
      </c>
      <c r="C178" s="88">
        <v>215596</v>
      </c>
      <c r="D178" s="73">
        <f t="shared" si="5"/>
        <v>14.343494313438088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636</v>
      </c>
      <c r="C181" s="88">
        <v>1080</v>
      </c>
      <c r="D181" s="73">
        <f t="shared" ref="D181:D184" si="6">IFERROR(((B181/C181)-1)*100,IF(B181+C181&lt;&gt;0,100,0))</f>
        <v>-41.111111111111107</v>
      </c>
      <c r="E181" s="88">
        <v>39216</v>
      </c>
      <c r="F181" s="88">
        <v>38150</v>
      </c>
      <c r="G181" s="73">
        <f t="shared" ref="G181" si="7">IFERROR(((E181/F181)-1)*100,IF(E181+F181&lt;&gt;0,100,0))</f>
        <v>2.7942332896461419</v>
      </c>
    </row>
    <row r="182" spans="1:7" x14ac:dyDescent="0.2">
      <c r="A182" s="66" t="s">
        <v>32</v>
      </c>
      <c r="B182" s="87">
        <v>6070</v>
      </c>
      <c r="C182" s="88">
        <v>11474</v>
      </c>
      <c r="D182" s="73">
        <f t="shared" si="6"/>
        <v>-47.097786299459642</v>
      </c>
      <c r="E182" s="88">
        <v>453828</v>
      </c>
      <c r="F182" s="88">
        <v>432038</v>
      </c>
      <c r="G182" s="73">
        <f t="shared" ref="G182" si="8">IFERROR(((E182/F182)-1)*100,IF(E182+F182&lt;&gt;0,100,0))</f>
        <v>5.0435378369495298</v>
      </c>
    </row>
    <row r="183" spans="1:7" x14ac:dyDescent="0.2">
      <c r="A183" s="66" t="s">
        <v>91</v>
      </c>
      <c r="B183" s="87">
        <v>78591.944579999996</v>
      </c>
      <c r="C183" s="88">
        <v>223920.94544000001</v>
      </c>
      <c r="D183" s="73">
        <f t="shared" si="6"/>
        <v>-64.901923567012261</v>
      </c>
      <c r="E183" s="88">
        <v>8990280.3121399991</v>
      </c>
      <c r="F183" s="88">
        <v>8373709.6856199997</v>
      </c>
      <c r="G183" s="73">
        <f t="shared" ref="G183" si="9">IFERROR(((E183/F183)-1)*100,IF(E183+F183&lt;&gt;0,100,0))</f>
        <v>7.3631717562268051</v>
      </c>
    </row>
    <row r="184" spans="1:7" x14ac:dyDescent="0.2">
      <c r="A184" s="66" t="s">
        <v>92</v>
      </c>
      <c r="B184" s="87">
        <v>102218</v>
      </c>
      <c r="C184" s="88">
        <v>101536</v>
      </c>
      <c r="D184" s="73">
        <f t="shared" si="6"/>
        <v>0.6716829498896848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2025-11-17T11:00:18Z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