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1B4F2E1E-E53E-412A-B39C-D4D62B9ECD40}" xr6:coauthVersionLast="47" xr6:coauthVersionMax="47" xr10:uidLastSave="{00000000-0000-0000-0000-000000000000}"/>
  <bookViews>
    <workbookView xWindow="4800" yWindow="1725"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<sst xmlns="http://schemas.openxmlformats.org/spreadsheetml/2006/main" count="265" uniqueCount="100">
  <si>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</si>
  <si>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</si>
  <si>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</si>
  <si>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</si>
  <si>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</si>
  <si>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</si>
  <si>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</si>
  <si>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</si>
  <si>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</si>
  <si>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</si>
  <si>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</si>
  <si>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</si>
  <si>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</si>
  <si>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</si>
  <si>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</si>
  <si>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</si>
  <si>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</si>
  <si>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</si>
  <si>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</si>
  <si>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</si>
  <si>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</si>
  <si>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</si>
  <si>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</si>
  <si>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</si>
  <si>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</si>
  <si>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</si>
  <si>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</si>
  <si>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</si>
  <si>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</si>
  <si>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</si>
  <si>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</si>
  <si>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</si>
  <si>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</si>
  <si>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</si>
  <si>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</si>
  <si>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</si>
  <si>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</si>
  <si>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</si>
  <si>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</si>
  <si>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</si>
  <si>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</si>
  <si>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</si>
  <si>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</si>
  <si>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</si>
  <si>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</si>
  <si>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</si>
  <si>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</si>
  <si>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</si>
  <si>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</si>
  <si>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</si>
  <si>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</si>
  <si>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</si>
  <si>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</si>
  <si>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</si>
  <si>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</si>
  <si>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</si>
  <si>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</si>
  <si>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</si>
  <si>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</si>
  <si>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</si>
  <si>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</si>
  <si>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</si>
  <si>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</si>
  <si>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</si>
  <si>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</si>
  <si>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</si>
  <si>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</si>
  <si>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</si>
  <si>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</si>
  <si>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</si>
  <si>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</si>
  <si>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</si>
  <si>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</si>
  <si>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</si>
  <si>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</si>
  <si>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</si>
  <si>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</si>
  <si>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</si>
  <si>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</si>
  <si>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</si>
  <si>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</si>
  <si>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</si>
  <si>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</si>
  <si>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</si>
  <si>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</si>
  <si>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</si>
  <si>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</si>
  <si>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</si>
  <si>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</si>
  <si>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</si>
  <si>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</si>
  <si>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</si>
  <si>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</si>
  <si>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</si>
  <si>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</si>
  <si>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</si>
  <si>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</si>
  <si>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5 December 2025</t>
  </si>
  <si>
    <t>05.12.2025</t>
  </si>
  <si>
    <t>06.12.2024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</si>
</sst>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2025</v>
      </c>
      <c r="F10" s="103">
        <v>2024</v>
      </c>
      <c r="G10" s="26" t="s">
        <v>7</v>
      </c>
    </row>
    <row r="11" spans="1:7" s="15" customFormat="1" ht="12" x14ac:dyDescent="0.2">
      <c r="A11" s="51" t="s">
        <v>8</v>
      </c>
      <c r="B11" s="54">
        <v>1821983</v>
      </c>
      <c r="C11" s="54">
        <v>1703196</v>
      </c>
      <c r="D11" s="73">
        <f>IFERROR(((B11/C11)-1)*100,IF(B11+C11&lt;&gt;0,100,0))</f>
        <v>6.9743587937031393</v>
      </c>
      <c r="E11" s="54">
        <v>92977005</v>
      </c>
      <c r="F11" s="54">
        <v>86505526</v>
      </c>
      <c r="G11" s="73">
        <f>IFERROR(((E11/F11)-1)*100,IF(E11+F11&lt;&gt;0,100,0))</f>
        <v>7.4810006935279505</v>
      </c>
    </row>
    <row r="12" spans="1:7" s="15" customFormat="1" ht="12" x14ac:dyDescent="0.2">
      <c r="A12" s="51" t="s">
        <v>9</v>
      </c>
      <c r="B12" s="54">
        <v>1707107.08</v>
      </c>
      <c r="C12" s="54">
        <v>1534065.9539999999</v>
      </c>
      <c r="D12" s="73">
        <f>IFERROR(((B12/C12)-1)*100,IF(B12+C12&lt;&gt;0,100,0))</f>
        <v>11.279901333368624</v>
      </c>
      <c r="E12" s="54">
        <v>81319124.164000005</v>
      </c>
      <c r="F12" s="54">
        <v>71589674.321999997</v>
      </c>
      <c r="G12" s="73">
        <f>IFERROR(((E12/F12)-1)*100,IF(E12+F12&lt;&gt;0,100,0))</f>
        <v>13.590577040815056</v>
      </c>
    </row>
    <row r="13" spans="1:7" s="15" customFormat="1" ht="12" x14ac:dyDescent="0.2">
      <c r="A13" s="51" t="s">
        <v>10</v>
      </c>
      <c r="B13" s="54">
        <v>138143857.27790201</v>
      </c>
      <c r="C13" s="54">
        <v>112923625.098151</v>
      </c>
      <c r="D13" s="73">
        <f>IFERROR(((B13/C13)-1)*100,IF(B13+C13&lt;&gt;0,100,0))</f>
        <v>22.333884656846671</v>
      </c>
      <c r="E13" s="54">
        <v>6696303886.6570396</v>
      </c>
      <c r="F13" s="54">
        <v>5067333522.9770098</v>
      </c>
      <c r="G13" s="73">
        <f>IFERROR(((E13/F13)-1)*100,IF(E13+F13&lt;&gt;0,100,0))</f>
        <v>32.146499856260213</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458</v>
      </c>
      <c r="C16" s="54">
        <v>490</v>
      </c>
      <c r="D16" s="73">
        <f>IFERROR(((B16/C16)-1)*100,IF(B16+C16&lt;&gt;0,100,0))</f>
        <v>-6.5306122448979593</v>
      </c>
      <c r="E16" s="54">
        <v>22709</v>
      </c>
      <c r="F16" s="54">
        <v>21634</v>
      </c>
      <c r="G16" s="73">
        <f>IFERROR(((E16/F16)-1)*100,IF(E16+F16&lt;&gt;0,100,0))</f>
        <v>4.9690302301932165</v>
      </c>
    </row>
    <row r="17" spans="1:7" s="15" customFormat="1" ht="12" x14ac:dyDescent="0.2">
      <c r="A17" s="51" t="s">
        <v>9</v>
      </c>
      <c r="B17" s="54">
        <v>292331.28899999999</v>
      </c>
      <c r="C17" s="54">
        <v>153043.821</v>
      </c>
      <c r="D17" s="73">
        <f>IFERROR(((B17/C17)-1)*100,IF(B17+C17&lt;&gt;0,100,0))</f>
        <v>91.011494021702461</v>
      </c>
      <c r="E17" s="54">
        <v>12484553.199999999</v>
      </c>
      <c r="F17" s="54">
        <v>10403388.854</v>
      </c>
      <c r="G17" s="73">
        <f>IFERROR(((E17/F17)-1)*100,IF(E17+F17&lt;&gt;0,100,0))</f>
        <v>20.004677083658294</v>
      </c>
    </row>
    <row r="18" spans="1:7" s="15" customFormat="1" ht="12" x14ac:dyDescent="0.2">
      <c r="A18" s="51" t="s">
        <v>10</v>
      </c>
      <c r="B18" s="54">
        <v>25792779.903372198</v>
      </c>
      <c r="C18" s="54">
        <v>18543302.8621963</v>
      </c>
      <c r="D18" s="73">
        <f>IFERROR(((B18/C18)-1)*100,IF(B18+C18&lt;&gt;0,100,0))</f>
        <v>39.09485324728854</v>
      </c>
      <c r="E18" s="54">
        <v>915999718.48029697</v>
      </c>
      <c r="F18" s="54">
        <v>592173007.23065305</v>
      </c>
      <c r="G18" s="73">
        <f>IFERROR(((E18/F18)-1)*100,IF(E18+F18&lt;&gt;0,100,0))</f>
        <v>54.68447688354572</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2025</v>
      </c>
      <c r="F23" s="103">
        <v>2024</v>
      </c>
      <c r="G23" s="26" t="s">
        <v>13</v>
      </c>
    </row>
    <row r="24" spans="1:7" s="15" customFormat="1" ht="12" x14ac:dyDescent="0.2">
      <c r="A24" s="51" t="s">
        <v>14</v>
      </c>
      <c r="B24" s="53">
        <v>26867119.077640001</v>
      </c>
      <c r="C24" s="53">
        <v>19762659.146170001</v>
      </c>
      <c r="D24" s="52">
        <f>B24-C24</f>
        <v>7104459.9314699993</v>
      </c>
      <c r="E24" s="54">
        <v>996361080.27419996</v>
      </c>
      <c r="F24" s="54">
        <v>726174689.78562999</v>
      </c>
      <c r="G24" s="52">
        <f>E24-F24</f>
        <v>270186390.48856997</v>
      </c>
    </row>
    <row r="25" spans="1:7" s="15" customFormat="1" ht="12" x14ac:dyDescent="0.2">
      <c r="A25" s="55" t="s">
        <v>15</v>
      </c>
      <c r="B25" s="53">
        <v>24056760.228160001</v>
      </c>
      <c r="C25" s="53">
        <v>23509356.98463</v>
      </c>
      <c r="D25" s="52">
        <f>B25-C25</f>
        <v>547403.24353000149</v>
      </c>
      <c r="E25" s="54">
        <v>1210500711.0448799</v>
      </c>
      <c r="F25" s="54">
        <v>851656721.81005001</v>
      </c>
      <c r="G25" s="52">
        <f>E25-F25</f>
        <v>358843989.2348299</v>
      </c>
    </row>
    <row r="26" spans="1:7" s="25" customFormat="1" ht="12" x14ac:dyDescent="0.2">
      <c r="A26" s="56" t="s">
        <v>16</v>
      </c>
      <c r="B26" s="57">
        <f>B24-B25</f>
        <v>2810358.8494799994</v>
      </c>
      <c r="C26" s="57">
        <f>C24-C25</f>
        <v>-3746697.8384599984</v>
      </c>
      <c r="D26" s="57"/>
      <c r="E26" s="57">
        <f>E24-E25</f>
        <v>-214139630.77067995</v>
      </c>
      <c r="F26" s="57">
        <f>F24-F25</f>
        <v>-125482032.02442002</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112479.91918913</v>
      </c>
      <c r="C33" s="104">
        <v>86938.442576879999</v>
      </c>
      <c r="D33" s="73">
        <f t="shared" ref="D33:D42" si="0">IFERROR(((B33/C33)-1)*100,IF(B33+C33&lt;&gt;0,100,0))</f>
        <v>29.378806262446645</v>
      </c>
      <c r="E33" s="51"/>
      <c r="F33" s="104">
        <v>112479.92</v>
      </c>
      <c r="G33" s="104">
        <v>110147.65</v>
      </c>
    </row>
    <row r="34" spans="1:7" s="15" customFormat="1" ht="12" x14ac:dyDescent="0.2">
      <c r="A34" s="51" t="s">
        <v>23</v>
      </c>
      <c r="B34" s="104">
        <v>109193.00623668999</v>
      </c>
      <c r="C34" s="104">
        <v>93001.506220569994</v>
      </c>
      <c r="D34" s="73">
        <f t="shared" si="0"/>
        <v>17.409933101211195</v>
      </c>
      <c r="E34" s="51"/>
      <c r="F34" s="104">
        <v>109567.5</v>
      </c>
      <c r="G34" s="104">
        <v>107687.95</v>
      </c>
    </row>
    <row r="35" spans="1:7" s="15" customFormat="1" ht="12" x14ac:dyDescent="0.2">
      <c r="A35" s="51" t="s">
        <v>24</v>
      </c>
      <c r="B35" s="104">
        <v>106105.39616853</v>
      </c>
      <c r="C35" s="104">
        <v>92861.020344060002</v>
      </c>
      <c r="D35" s="73">
        <f t="shared" si="0"/>
        <v>14.262578394463233</v>
      </c>
      <c r="E35" s="51"/>
      <c r="F35" s="104">
        <v>106747.96</v>
      </c>
      <c r="G35" s="104">
        <v>104859.96</v>
      </c>
    </row>
    <row r="36" spans="1:7" s="15" customFormat="1" ht="12" x14ac:dyDescent="0.2">
      <c r="A36" s="51" t="s">
        <v>25</v>
      </c>
      <c r="B36" s="104">
        <v>104797.38866565</v>
      </c>
      <c r="C36" s="104">
        <v>78365.225684999998</v>
      </c>
      <c r="D36" s="73">
        <f t="shared" si="0"/>
        <v>33.729454295069331</v>
      </c>
      <c r="E36" s="51"/>
      <c r="F36" s="104">
        <v>104840.13</v>
      </c>
      <c r="G36" s="104">
        <v>102496.13</v>
      </c>
    </row>
    <row r="37" spans="1:7" s="15" customFormat="1" ht="12" x14ac:dyDescent="0.2">
      <c r="A37" s="51" t="s">
        <v>79</v>
      </c>
      <c r="B37" s="104">
        <v>118925.63592258999</v>
      </c>
      <c r="C37" s="104">
        <v>54840.356752580003</v>
      </c>
      <c r="D37" s="73">
        <f t="shared" si="0"/>
        <v>116.8578816128782</v>
      </c>
      <c r="E37" s="51"/>
      <c r="F37" s="104">
        <v>120448.94</v>
      </c>
      <c r="G37" s="104">
        <v>113827.11</v>
      </c>
    </row>
    <row r="38" spans="1:7" s="15" customFormat="1" ht="12" x14ac:dyDescent="0.2">
      <c r="A38" s="51" t="s">
        <v>26</v>
      </c>
      <c r="B38" s="104">
        <v>136248.47015815999</v>
      </c>
      <c r="C38" s="104">
        <v>121474.75885304</v>
      </c>
      <c r="D38" s="73">
        <f t="shared" si="0"/>
        <v>12.161959772229892</v>
      </c>
      <c r="E38" s="51"/>
      <c r="F38" s="104">
        <v>137304.42000000001</v>
      </c>
      <c r="G38" s="104">
        <v>134751.20000000001</v>
      </c>
    </row>
    <row r="39" spans="1:7" s="15" customFormat="1" ht="12" x14ac:dyDescent="0.2">
      <c r="A39" s="51" t="s">
        <v>27</v>
      </c>
      <c r="B39" s="104">
        <v>23975.965409730001</v>
      </c>
      <c r="C39" s="104">
        <v>21575.170860630002</v>
      </c>
      <c r="D39" s="73">
        <f t="shared" si="0"/>
        <v>11.127580701949057</v>
      </c>
      <c r="E39" s="51"/>
      <c r="F39" s="104">
        <v>24044.69</v>
      </c>
      <c r="G39" s="104">
        <v>22879</v>
      </c>
    </row>
    <row r="40" spans="1:7" s="15" customFormat="1" ht="12" x14ac:dyDescent="0.2">
      <c r="A40" s="51" t="s">
        <v>28</v>
      </c>
      <c r="B40" s="104">
        <v>140527.62348643999</v>
      </c>
      <c r="C40" s="104">
        <v>123817.27636790001</v>
      </c>
      <c r="D40" s="73">
        <f t="shared" si="0"/>
        <v>13.495973751585598</v>
      </c>
      <c r="E40" s="51"/>
      <c r="F40" s="104">
        <v>140895.06</v>
      </c>
      <c r="G40" s="104">
        <v>137370.32999999999</v>
      </c>
    </row>
    <row r="41" spans="1:7" s="15" customFormat="1" ht="12" x14ac:dyDescent="0.2">
      <c r="A41" s="51" t="s">
        <v>29</v>
      </c>
      <c r="B41" s="59"/>
      <c r="C41" s="59"/>
      <c r="D41" s="73">
        <f t="shared" si="0"/>
        <v>0</v>
      </c>
      <c r="E41" s="51"/>
      <c r="F41" s="59"/>
      <c r="G41" s="59"/>
    </row>
    <row r="42" spans="1:7" s="15" customFormat="1" ht="12" x14ac:dyDescent="0.2">
      <c r="A42" s="51" t="s">
        <v>78</v>
      </c>
      <c r="B42" s="104">
        <v>605.33776798999997</v>
      </c>
      <c r="C42" s="104">
        <v>580.12559454999996</v>
      </c>
      <c r="D42" s="73">
        <f t="shared" si="0"/>
        <v>4.3459853653857294</v>
      </c>
      <c r="E42" s="51"/>
      <c r="F42" s="104">
        <v>608.59</v>
      </c>
      <c r="G42" s="104">
        <v>571.04999999999995</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23817.455595035401</v>
      </c>
      <c r="D48" s="59"/>
      <c r="E48" s="105">
        <v>19641.0199028278</v>
      </c>
      <c r="F48" s="59"/>
      <c r="G48" s="73">
        <f>IFERROR(((C48/E48)-1)*100,IF(C48+E48&lt;&gt;0,100,0))</f>
        <v>21.26384328751838</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3999</v>
      </c>
      <c r="D54" s="62"/>
      <c r="E54" s="106">
        <v>810838</v>
      </c>
      <c r="F54" s="106">
        <v>107850113.86</v>
      </c>
      <c r="G54" s="106">
        <v>11535366.487779999</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2025</v>
      </c>
      <c r="F67" s="103">
        <v>2024</v>
      </c>
      <c r="G67" s="26" t="s">
        <v>7</v>
      </c>
    </row>
    <row r="68" spans="1:7" s="15" customFormat="1" ht="12" x14ac:dyDescent="0.2">
      <c r="A68" s="64" t="s">
        <v>53</v>
      </c>
      <c r="B68" s="54">
        <v>7238</v>
      </c>
      <c r="C68" s="53">
        <v>6905</v>
      </c>
      <c r="D68" s="73">
        <f>IFERROR(((B68/C68)-1)*100,IF(B68+C68&lt;&gt;0,100,0))</f>
        <v>4.8225923244026081</v>
      </c>
      <c r="E68" s="53">
        <v>288121</v>
      </c>
      <c r="F68" s="53">
        <v>300532</v>
      </c>
      <c r="G68" s="73">
        <f>IFERROR(((E68/F68)-1)*100,IF(E68+F68&lt;&gt;0,100,0))</f>
        <v>-4.1296767066402289</v>
      </c>
    </row>
    <row r="69" spans="1:7" s="15" customFormat="1" ht="12" x14ac:dyDescent="0.2">
      <c r="A69" s="66" t="s">
        <v>54</v>
      </c>
      <c r="B69" s="54">
        <v>356743015.64099997</v>
      </c>
      <c r="C69" s="53">
        <v>256732374.41</v>
      </c>
      <c r="D69" s="73">
        <f>IFERROR(((B69/C69)-1)*100,IF(B69+C69&lt;&gt;0,100,0))</f>
        <v>38.955212197462721</v>
      </c>
      <c r="E69" s="53">
        <v>13102920884.000999</v>
      </c>
      <c r="F69" s="53">
        <v>11955767337.264</v>
      </c>
      <c r="G69" s="73">
        <f>IFERROR(((E69/F69)-1)*100,IF(E69+F69&lt;&gt;0,100,0))</f>
        <v>9.5949805175743705</v>
      </c>
    </row>
    <row r="70" spans="1:7" s="15" customFormat="1" ht="12" x14ac:dyDescent="0.2">
      <c r="A70" s="66" t="s">
        <v>55</v>
      </c>
      <c r="B70" s="54">
        <v>374153239.59178001</v>
      </c>
      <c r="C70" s="53">
        <v>251757235.22804001</v>
      </c>
      <c r="D70" s="73">
        <f>IFERROR(((B70/C70)-1)*100,IF(B70+C70&lt;&gt;0,100,0))</f>
        <v>48.616677988568838</v>
      </c>
      <c r="E70" s="53">
        <v>12499420981.4788</v>
      </c>
      <c r="F70" s="53">
        <v>10902543884.720301</v>
      </c>
      <c r="G70" s="73">
        <f>IFERROR(((E70/F70)-1)*100,IF(E70+F70&lt;&gt;0,100,0))</f>
        <v>14.646830259463496</v>
      </c>
    </row>
    <row r="71" spans="1:7" s="15" customFormat="1" ht="12" x14ac:dyDescent="0.2">
      <c r="A71" s="66" t="s">
        <v>93</v>
      </c>
      <c r="B71" s="73">
        <f>IFERROR(B69/B68/1000,)</f>
        <v>49.287512522934506</v>
      </c>
      <c r="C71" s="73">
        <f>IFERROR(C69/C68/1000,)</f>
        <v>37.18064799565532</v>
      </c>
      <c r="D71" s="73">
        <f>IFERROR(((B71/C71)-1)*100,IF(B71+C71&lt;&gt;0,100,0))</f>
        <v>32.562274139745796</v>
      </c>
      <c r="E71" s="73">
        <f>IFERROR(E69/E68/1000,)</f>
        <v>45.47714635170987</v>
      </c>
      <c r="F71" s="73">
        <f>IFERROR(F69/F68/1000,)</f>
        <v>39.782011024662935</v>
      </c>
      <c r="G71" s="73">
        <f>IFERROR(((E71/F71)-1)*100,IF(E71+F71&lt;&gt;0,100,0))</f>
        <v>14.315855785963727</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3271</v>
      </c>
      <c r="C74" s="53">
        <v>2506</v>
      </c>
      <c r="D74" s="73">
        <f>IFERROR(((B74/C74)-1)*100,IF(B74+C74&lt;&gt;0,100,0))</f>
        <v>30.526735833998409</v>
      </c>
      <c r="E74" s="53">
        <v>132406</v>
      </c>
      <c r="F74" s="53">
        <v>125817</v>
      </c>
      <c r="G74" s="73">
        <f>IFERROR(((E74/F74)-1)*100,IF(E74+F74&lt;&gt;0,100,0))</f>
        <v>5.2369711565209753</v>
      </c>
    </row>
    <row r="75" spans="1:7" s="15" customFormat="1" ht="12" x14ac:dyDescent="0.2">
      <c r="A75" s="66" t="s">
        <v>54</v>
      </c>
      <c r="B75" s="54">
        <v>803425603.648</v>
      </c>
      <c r="C75" s="53">
        <v>736063284.55400002</v>
      </c>
      <c r="D75" s="73">
        <f>IFERROR(((B75/C75)-1)*100,IF(B75+C75&lt;&gt;0,100,0))</f>
        <v>9.1517021032799573</v>
      </c>
      <c r="E75" s="53">
        <v>36065374471.836998</v>
      </c>
      <c r="F75" s="53">
        <v>32916895855.757999</v>
      </c>
      <c r="G75" s="73">
        <f>IFERROR(((E75/F75)-1)*100,IF(E75+F75&lt;&gt;0,100,0))</f>
        <v>9.56493172951558</v>
      </c>
    </row>
    <row r="76" spans="1:7" s="15" customFormat="1" ht="12" x14ac:dyDescent="0.2">
      <c r="A76" s="66" t="s">
        <v>55</v>
      </c>
      <c r="B76" s="54">
        <v>845944178.16886997</v>
      </c>
      <c r="C76" s="53">
        <v>719816271.57036996</v>
      </c>
      <c r="D76" s="73">
        <f>IFERROR(((B76/C76)-1)*100,IF(B76+C76&lt;&gt;0,100,0))</f>
        <v>17.522236101072863</v>
      </c>
      <c r="E76" s="53">
        <v>34586771385.324699</v>
      </c>
      <c r="F76" s="53">
        <v>30072302251.7472</v>
      </c>
      <c r="G76" s="73">
        <f>IFERROR(((E76/F76)-1)*100,IF(E76+F76&lt;&gt;0,100,0))</f>
        <v>15.012050277311939</v>
      </c>
    </row>
    <row r="77" spans="1:7" s="15" customFormat="1" ht="12" x14ac:dyDescent="0.2">
      <c r="A77" s="66" t="s">
        <v>93</v>
      </c>
      <c r="B77" s="73">
        <f>IFERROR(B75/B74/1000,)</f>
        <v>245.62078986487313</v>
      </c>
      <c r="C77" s="73">
        <f>IFERROR(C75/C74/1000,)</f>
        <v>293.72038489784518</v>
      </c>
      <c r="D77" s="73">
        <f>IFERROR(((B77/C77)-1)*100,IF(B77+C77&lt;&gt;0,100,0))</f>
        <v>-16.375981207331215</v>
      </c>
      <c r="E77" s="73">
        <f>IFERROR(E75/E74/1000,)</f>
        <v>272.3847444363322</v>
      </c>
      <c r="F77" s="73">
        <f>IFERROR(F75/F74/1000,)</f>
        <v>261.62518463926176</v>
      </c>
      <c r="G77" s="73">
        <f>IFERROR(((E77/F77)-1)*100,IF(E77+F77&lt;&gt;0,100,0))</f>
        <v>4.1125856487807644</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329</v>
      </c>
      <c r="C80" s="53">
        <v>167</v>
      </c>
      <c r="D80" s="73">
        <f>IFERROR(((B80/C80)-1)*100,IF(B80+C80&lt;&gt;0,100,0))</f>
        <v>97.005988023952099</v>
      </c>
      <c r="E80" s="53">
        <v>15356</v>
      </c>
      <c r="F80" s="53">
        <v>11627</v>
      </c>
      <c r="G80" s="73">
        <f>IFERROR(((E80/F80)-1)*100,IF(E80+F80&lt;&gt;0,100,0))</f>
        <v>32.071901608325447</v>
      </c>
    </row>
    <row r="81" spans="1:7" s="15" customFormat="1" ht="12" x14ac:dyDescent="0.2">
      <c r="A81" s="66" t="s">
        <v>54</v>
      </c>
      <c r="B81" s="54">
        <v>85700771.598000005</v>
      </c>
      <c r="C81" s="53">
        <v>13762713.347999999</v>
      </c>
      <c r="D81" s="73">
        <f>IFERROR(((B81/C81)-1)*100,IF(B81+C81&lt;&gt;0,100,0))</f>
        <v>522.70258364753386</v>
      </c>
      <c r="E81" s="53">
        <v>1111960685.2179999</v>
      </c>
      <c r="F81" s="53">
        <v>1064627932.433</v>
      </c>
      <c r="G81" s="73">
        <f>IFERROR(((E81/F81)-1)*100,IF(E81+F81&lt;&gt;0,100,0))</f>
        <v>4.4459431640902158</v>
      </c>
    </row>
    <row r="82" spans="1:7" s="15" customFormat="1" ht="12" x14ac:dyDescent="0.2">
      <c r="A82" s="66" t="s">
        <v>55</v>
      </c>
      <c r="B82" s="54">
        <v>11107037.4367205</v>
      </c>
      <c r="C82" s="53">
        <v>-3714090.7353896499</v>
      </c>
      <c r="D82" s="73">
        <f>IFERROR(((B82/C82)-1)*100,IF(B82+C82&lt;&gt;0,100,0))</f>
        <v>-399.0513217915568</v>
      </c>
      <c r="E82" s="53">
        <v>236539558.321289</v>
      </c>
      <c r="F82" s="53">
        <v>224199686.65739101</v>
      </c>
      <c r="G82" s="73">
        <f>IFERROR(((E82/F82)-1)*100,IF(E82+F82&lt;&gt;0,100,0))</f>
        <v>5.5039647235346267</v>
      </c>
    </row>
    <row r="83" spans="1:7" x14ac:dyDescent="0.2">
      <c r="A83" s="66" t="s">
        <v>93</v>
      </c>
      <c r="B83" s="73">
        <f>IFERROR(B81/B80/1000,)</f>
        <v>260.48866747112464</v>
      </c>
      <c r="C83" s="73">
        <f>IFERROR(C81/C80/1000,)</f>
        <v>82.411457173652678</v>
      </c>
      <c r="D83" s="73">
        <f>IFERROR(((B83/C83)-1)*100,IF(B83+C83&lt;&gt;0,100,0))</f>
        <v>216.08307437428019</v>
      </c>
      <c r="E83" s="73">
        <f>IFERROR(E81/E80/1000,)</f>
        <v>72.412131103021622</v>
      </c>
      <c r="F83" s="73">
        <f>IFERROR(F81/F80/1000,)</f>
        <v>91.565144270491103</v>
      </c>
      <c r="G83" s="73">
        <f>IFERROR(((E83/F83)-1)*100,IF(E83+F83&lt;&gt;0,100,0))</f>
        <v>-20.917362518307048</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10838</v>
      </c>
      <c r="C86" s="51">
        <f>C68+C74+C80</f>
        <v>9578</v>
      </c>
      <c r="D86" s="73">
        <f>IFERROR(((B86/C86)-1)*100,IF(B86+C86&lt;&gt;0,100,0))</f>
        <v>13.155147212361662</v>
      </c>
      <c r="E86" s="51">
        <f>E68+E74+E80</f>
        <v>435883</v>
      </c>
      <c r="F86" s="51">
        <f>F68+F74+F80</f>
        <v>437976</v>
      </c>
      <c r="G86" s="73">
        <f>IFERROR(((E86/F86)-1)*100,IF(E86+F86&lt;&gt;0,100,0))</f>
        <v>-0.47788006648765702</v>
      </c>
    </row>
    <row r="87" spans="1:7" s="15" customFormat="1" ht="12" x14ac:dyDescent="0.2">
      <c r="A87" s="66" t="s">
        <v>54</v>
      </c>
      <c r="B87" s="51">
        <f t="shared" ref="B87:C87" si="1">B69+B75+B81</f>
        <v>1245869390.8870001</v>
      </c>
      <c r="C87" s="51">
        <f t="shared" si="1"/>
        <v>1006558372.312</v>
      </c>
      <c r="D87" s="73">
        <f>IFERROR(((B87/C87)-1)*100,IF(B87+C87&lt;&gt;0,100,0))</f>
        <v>23.775175405408234</v>
      </c>
      <c r="E87" s="51">
        <f t="shared" ref="E87:F87" si="2">E69+E75+E81</f>
        <v>50280256041.056</v>
      </c>
      <c r="F87" s="51">
        <f t="shared" si="2"/>
        <v>45937291125.455002</v>
      </c>
      <c r="G87" s="73">
        <f>IFERROR(((E87/F87)-1)*100,IF(E87+F87&lt;&gt;0,100,0))</f>
        <v>9.4541162728562611</v>
      </c>
    </row>
    <row r="88" spans="1:7" s="15" customFormat="1" ht="12" x14ac:dyDescent="0.2">
      <c r="A88" s="66" t="s">
        <v>55</v>
      </c>
      <c r="B88" s="51">
        <f t="shared" ref="B88:C88" si="3">B70+B76+B82</f>
        <v>1231204455.1973705</v>
      </c>
      <c r="C88" s="51">
        <f t="shared" si="3"/>
        <v>967859416.06302023</v>
      </c>
      <c r="D88" s="73">
        <f>IFERROR(((B88/C88)-1)*100,IF(B88+C88&lt;&gt;0,100,0))</f>
        <v>27.209017628362165</v>
      </c>
      <c r="E88" s="51">
        <f t="shared" ref="E88:F88" si="4">E70+E76+E82</f>
        <v>47322731925.124786</v>
      </c>
      <c r="F88" s="51">
        <f t="shared" si="4"/>
        <v>41199045823.124893</v>
      </c>
      <c r="G88" s="73">
        <f>IFERROR(((E88/F88)-1)*100,IF(E88+F88&lt;&gt;0,100,0))</f>
        <v>14.863660018462577</v>
      </c>
    </row>
    <row r="89" spans="1:7" x14ac:dyDescent="0.2">
      <c r="A89" s="66" t="s">
        <v>94</v>
      </c>
      <c r="B89" s="73">
        <f>IFERROR((B75/B87)*100,IF(B75+B87&lt;&gt;0,100,0))</f>
        <v>64.487145243691955</v>
      </c>
      <c r="C89" s="73">
        <f>IFERROR((C75/C87)*100,IF(C75+C87&lt;&gt;0,100,0))</f>
        <v>73.126736094133307</v>
      </c>
      <c r="D89" s="73">
        <f>IFERROR(((B89/C89)-1)*100,IF(B89+C89&lt;&gt;0,100,0))</f>
        <v>-11.814544600103483</v>
      </c>
      <c r="E89" s="73">
        <f>IFERROR((E75/E87)*100,IF(E75+E87&lt;&gt;0,100,0))</f>
        <v>71.728700908738546</v>
      </c>
      <c r="F89" s="73">
        <f>IFERROR((F75/F87)*100,IF(F75+F87&lt;&gt;0,100,0))</f>
        <v>71.656153528647934</v>
      </c>
      <c r="G89" s="73">
        <f>IFERROR(((E89/F89)-1)*100,IF(E89+F89&lt;&gt;0,100,0))</f>
        <v>0.10124375439941602</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2025</v>
      </c>
      <c r="F94" s="103">
        <v>2024</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139234551.20899999</v>
      </c>
      <c r="C97" s="107">
        <v>105117596.54000001</v>
      </c>
      <c r="D97" s="52">
        <f>B97-C97</f>
        <v>34116954.668999985</v>
      </c>
      <c r="E97" s="107">
        <v>5448876062.5159998</v>
      </c>
      <c r="F97" s="107">
        <v>4596315803.165</v>
      </c>
      <c r="G97" s="68">
        <f>E97-F97</f>
        <v>852560259.35099983</v>
      </c>
    </row>
    <row r="98" spans="1:7" s="15" customFormat="1" ht="13.5" x14ac:dyDescent="0.2">
      <c r="A98" s="66" t="s">
        <v>88</v>
      </c>
      <c r="B98" s="53">
        <v>123524979.634</v>
      </c>
      <c r="C98" s="107">
        <v>86765876.552000001</v>
      </c>
      <c r="D98" s="52">
        <f>B98-C98</f>
        <v>36759103.082000002</v>
      </c>
      <c r="E98" s="107">
        <v>5331485951.4969997</v>
      </c>
      <c r="F98" s="107">
        <v>4516171624.0109997</v>
      </c>
      <c r="G98" s="68">
        <f>E98-F98</f>
        <v>815314327.48600006</v>
      </c>
    </row>
    <row r="99" spans="1:7" s="15" customFormat="1" ht="12" x14ac:dyDescent="0.2">
      <c r="A99" s="69" t="s">
        <v>16</v>
      </c>
      <c r="B99" s="52">
        <f>B97-B98</f>
        <v>15709571.574999988</v>
      </c>
      <c r="C99" s="52">
        <f>C97-C98</f>
        <v>18351719.988000005</v>
      </c>
      <c r="D99" s="70"/>
      <c r="E99" s="52">
        <f>E97-E98</f>
        <v>117390111.01900005</v>
      </c>
      <c r="F99" s="70">
        <f>F97-F98</f>
        <v>80144179.154000282</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1350.3190485715299</v>
      </c>
      <c r="C111" s="108">
        <v>1103.5942472326001</v>
      </c>
      <c r="D111" s="73">
        <f>IFERROR(((B111/C111)-1)*100,IF(B111+C111&lt;&gt;0,100,0))</f>
        <v>22.356477659939156</v>
      </c>
      <c r="E111" s="72"/>
      <c r="F111" s="109">
        <v>1350.3190485715299</v>
      </c>
      <c r="G111" s="109">
        <v>1334.7221713873801</v>
      </c>
    </row>
    <row r="112" spans="1:7" s="15" customFormat="1" ht="12" x14ac:dyDescent="0.2">
      <c r="A112" s="66" t="s">
        <v>50</v>
      </c>
      <c r="B112" s="109">
        <v>1325.2688213228701</v>
      </c>
      <c r="C112" s="108">
        <v>1086.5533743414501</v>
      </c>
      <c r="D112" s="73">
        <f>IFERROR(((B112/C112)-1)*100,IF(B112+C112&lt;&gt;0,100,0))</f>
        <v>21.969969687508751</v>
      </c>
      <c r="E112" s="72"/>
      <c r="F112" s="109">
        <v>1325.2688213228701</v>
      </c>
      <c r="G112" s="109">
        <v>1310.22474603978</v>
      </c>
    </row>
    <row r="113" spans="1:7" s="15" customFormat="1" ht="12" x14ac:dyDescent="0.2">
      <c r="A113" s="66" t="s">
        <v>51</v>
      </c>
      <c r="B113" s="109">
        <v>1507.58586956674</v>
      </c>
      <c r="C113" s="108">
        <v>1199.78538235307</v>
      </c>
      <c r="D113" s="73">
        <f>IFERROR(((B113/C113)-1)*100,IF(B113+C113&lt;&gt;0,100,0))</f>
        <v>25.65462888120862</v>
      </c>
      <c r="E113" s="72"/>
      <c r="F113" s="109">
        <v>1507.58586956674</v>
      </c>
      <c r="G113" s="109">
        <v>1487.62726474019</v>
      </c>
    </row>
    <row r="114" spans="1:7" s="25" customFormat="1" ht="12" x14ac:dyDescent="0.2">
      <c r="A114" s="69" t="s">
        <v>52</v>
      </c>
      <c r="B114" s="73"/>
      <c r="C114" s="72"/>
      <c r="D114" s="74"/>
      <c r="E114" s="72"/>
      <c r="F114" s="58"/>
      <c r="G114" s="58"/>
    </row>
    <row r="115" spans="1:7" s="15" customFormat="1" ht="12" x14ac:dyDescent="0.2">
      <c r="A115" s="66" t="s">
        <v>56</v>
      </c>
      <c r="B115" s="109">
        <v>849.37376842250706</v>
      </c>
      <c r="C115" s="108">
        <v>774.52807552410604</v>
      </c>
      <c r="D115" s="73">
        <f>IFERROR(((B115/C115)-1)*100,IF(B115+C115&lt;&gt;0,100,0))</f>
        <v>9.6633931375250235</v>
      </c>
      <c r="E115" s="72"/>
      <c r="F115" s="109">
        <v>849.37376842250706</v>
      </c>
      <c r="G115" s="109">
        <v>848.04707020940498</v>
      </c>
    </row>
    <row r="116" spans="1:7" s="15" customFormat="1" ht="12" x14ac:dyDescent="0.2">
      <c r="A116" s="66" t="s">
        <v>57</v>
      </c>
      <c r="B116" s="109">
        <v>1245.4567827696901</v>
      </c>
      <c r="C116" s="108">
        <v>1064.63803323666</v>
      </c>
      <c r="D116" s="73">
        <f>IFERROR(((B116/C116)-1)*100,IF(B116+C116&lt;&gt;0,100,0))</f>
        <v>16.984058796332292</v>
      </c>
      <c r="E116" s="72"/>
      <c r="F116" s="109">
        <v>1245.9056129451701</v>
      </c>
      <c r="G116" s="109">
        <v>1239.0482604209799</v>
      </c>
    </row>
    <row r="117" spans="1:7" s="15" customFormat="1" ht="12" x14ac:dyDescent="0.2">
      <c r="A117" s="66" t="s">
        <v>59</v>
      </c>
      <c r="B117" s="109">
        <v>1602.1115019768399</v>
      </c>
      <c r="C117" s="108">
        <v>1283.6147254929799</v>
      </c>
      <c r="D117" s="73">
        <f>IFERROR(((B117/C117)-1)*100,IF(B117+C117&lt;&gt;0,100,0))</f>
        <v>24.812490084323358</v>
      </c>
      <c r="E117" s="72"/>
      <c r="F117" s="109">
        <v>1602.1115019768399</v>
      </c>
      <c r="G117" s="109">
        <v>1582.22144358062</v>
      </c>
    </row>
    <row r="118" spans="1:7" s="15" customFormat="1" ht="12" x14ac:dyDescent="0.2">
      <c r="A118" s="66" t="s">
        <v>58</v>
      </c>
      <c r="B118" s="109">
        <v>1546.4248156331</v>
      </c>
      <c r="C118" s="108">
        <v>1201.66744192177</v>
      </c>
      <c r="D118" s="73">
        <f>IFERROR(((B118/C118)-1)*100,IF(B118+C118&lt;&gt;0,100,0))</f>
        <v>28.689915502743069</v>
      </c>
      <c r="E118" s="72"/>
      <c r="F118" s="109">
        <v>1546.4248156331</v>
      </c>
      <c r="G118" s="109">
        <v>1521.02370825308</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2025</v>
      </c>
      <c r="F124" s="103">
        <v>2024</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217</v>
      </c>
      <c r="C127" s="53">
        <v>170</v>
      </c>
      <c r="D127" s="73">
        <f>IFERROR(((B127/C127)-1)*100,IF(B127+C127&lt;&gt;0,100,0))</f>
        <v>27.647058823529402</v>
      </c>
      <c r="E127" s="53">
        <v>12782</v>
      </c>
      <c r="F127" s="53">
        <v>15671</v>
      </c>
      <c r="G127" s="73">
        <f>IFERROR(((E127/F127)-1)*100,IF(E127+F127&lt;&gt;0,100,0))</f>
        <v>-18.435326399081109</v>
      </c>
    </row>
    <row r="128" spans="1:7" s="15" customFormat="1" ht="12" x14ac:dyDescent="0.2">
      <c r="A128" s="66" t="s">
        <v>74</v>
      </c>
      <c r="B128" s="54">
        <v>10</v>
      </c>
      <c r="C128" s="53">
        <v>4</v>
      </c>
      <c r="D128" s="73">
        <f>IFERROR(((B128/C128)-1)*100,IF(B128+C128&lt;&gt;0,100,0))</f>
        <v>150</v>
      </c>
      <c r="E128" s="53">
        <v>360</v>
      </c>
      <c r="F128" s="53">
        <v>363</v>
      </c>
      <c r="G128" s="73">
        <f>IFERROR(((E128/F128)-1)*100,IF(E128+F128&lt;&gt;0,100,0))</f>
        <v>-0.82644628099173278</v>
      </c>
    </row>
    <row r="129" spans="1:7" s="25" customFormat="1" ht="12" x14ac:dyDescent="0.2">
      <c r="A129" s="69" t="s">
        <v>34</v>
      </c>
      <c r="B129" s="70">
        <f>SUM(B126:B128)</f>
        <v>227</v>
      </c>
      <c r="C129" s="70">
        <f>SUM(C126:C128)</f>
        <v>174</v>
      </c>
      <c r="D129" s="73">
        <f>IFERROR(((B129/C129)-1)*100,IF(B129+C129&lt;&gt;0,100,0))</f>
        <v>30.459770114942518</v>
      </c>
      <c r="E129" s="70">
        <f>SUM(E126:E128)</f>
        <v>13142</v>
      </c>
      <c r="F129" s="70">
        <f>SUM(F126:F128)</f>
        <v>16034</v>
      </c>
      <c r="G129" s="73">
        <f>IFERROR(((E129/F129)-1)*100,IF(E129+F129&lt;&gt;0,100,0))</f>
        <v>-18.036672071847327</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20</v>
      </c>
      <c r="C132" s="53">
        <v>0</v>
      </c>
      <c r="D132" s="73">
        <f>IFERROR(((B132/C132)-1)*100,IF(B132+C132&lt;&gt;0,100,0))</f>
        <v>100</v>
      </c>
      <c r="E132" s="53">
        <v>1319</v>
      </c>
      <c r="F132" s="53">
        <v>1060</v>
      </c>
      <c r="G132" s="73">
        <f>IFERROR(((E132/F132)-1)*100,IF(E132+F132&lt;&gt;0,100,0))</f>
        <v>24.433962264150932</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20</v>
      </c>
      <c r="C134" s="70">
        <f>SUM(C132:C133)</f>
        <v>0</v>
      </c>
      <c r="D134" s="73">
        <f>IFERROR(((B134/C134)-1)*100,IF(B134+C134&lt;&gt;0,100,0))</f>
        <v>100</v>
      </c>
      <c r="E134" s="70">
        <f>SUM(E132:E133)</f>
        <v>1319</v>
      </c>
      <c r="F134" s="70">
        <f>SUM(F132:F133)</f>
        <v>1060</v>
      </c>
      <c r="G134" s="73">
        <f>IFERROR(((E134/F134)-1)*100,IF(E134+F134&lt;&gt;0,100,0))</f>
        <v>24.433962264150932</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68383</v>
      </c>
      <c r="C138" s="53">
        <v>104089</v>
      </c>
      <c r="D138" s="73">
        <f>IFERROR(((B138/C138)-1)*100,IF(B138+C138&lt;&gt;0,100,0))</f>
        <v>-34.303336567744914</v>
      </c>
      <c r="E138" s="53">
        <v>15675739</v>
      </c>
      <c r="F138" s="53">
        <v>15656413</v>
      </c>
      <c r="G138" s="73">
        <f>IFERROR(((E138/F138)-1)*100,IF(E138+F138&lt;&gt;0,100,0))</f>
        <v>0.12343823582068314</v>
      </c>
    </row>
    <row r="139" spans="1:7" s="15" customFormat="1" ht="12" x14ac:dyDescent="0.2">
      <c r="A139" s="66" t="s">
        <v>74</v>
      </c>
      <c r="B139" s="54">
        <v>72</v>
      </c>
      <c r="C139" s="53">
        <v>4</v>
      </c>
      <c r="D139" s="73">
        <f>IFERROR(((B139/C139)-1)*100,IF(B139+C139&lt;&gt;0,100,0))</f>
        <v>1700</v>
      </c>
      <c r="E139" s="53">
        <v>13876</v>
      </c>
      <c r="F139" s="53">
        <v>13629</v>
      </c>
      <c r="G139" s="73">
        <f>IFERROR(((E139/F139)-1)*100,IF(E139+F139&lt;&gt;0,100,0))</f>
        <v>1.812311981803516</v>
      </c>
    </row>
    <row r="140" spans="1:7" s="15" customFormat="1" ht="12" x14ac:dyDescent="0.2">
      <c r="A140" s="69" t="s">
        <v>34</v>
      </c>
      <c r="B140" s="70">
        <f>SUM(B137:B139)</f>
        <v>68455</v>
      </c>
      <c r="C140" s="70">
        <f>SUM(C137:C139)</f>
        <v>104093</v>
      </c>
      <c r="D140" s="73">
        <f>IFERROR(((B140/C140)-1)*100,IF(B140+C140&lt;&gt;0,100,0))</f>
        <v>-34.236692188715857</v>
      </c>
      <c r="E140" s="70">
        <f>SUM(E137:E139)</f>
        <v>15689615</v>
      </c>
      <c r="F140" s="70">
        <f>SUM(F137:F139)</f>
        <v>15670042</v>
      </c>
      <c r="G140" s="73">
        <f>IFERROR(((E140/F140)-1)*100,IF(E140+F140&lt;&gt;0,100,0))</f>
        <v>0.12490713171029455</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59000</v>
      </c>
      <c r="C143" s="53">
        <v>0</v>
      </c>
      <c r="D143" s="73">
        <f>IFERROR(((B143/C143)-1)*100,)</f>
        <v>0</v>
      </c>
      <c r="E143" s="53">
        <v>798327</v>
      </c>
      <c r="F143" s="53">
        <v>769863</v>
      </c>
      <c r="G143" s="73">
        <f>IFERROR(((E143/F143)-1)*100,)</f>
        <v>3.6972812045779513</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59000</v>
      </c>
      <c r="C145" s="70">
        <f>SUM(C143:C144)</f>
        <v>0</v>
      </c>
      <c r="D145" s="73">
        <f>IFERROR(((B145/C145)-1)*100,)</f>
        <v>0</v>
      </c>
      <c r="E145" s="70">
        <f>SUM(E143:E144)</f>
        <v>798327</v>
      </c>
      <c r="F145" s="70">
        <f>SUM(F143:F144)</f>
        <v>769863</v>
      </c>
      <c r="G145" s="73">
        <f>IFERROR(((E145/F145)-1)*100,)</f>
        <v>3.6972812045779513</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7157153.5205699997</v>
      </c>
      <c r="C149" s="53">
        <v>9801163.9261000007</v>
      </c>
      <c r="D149" s="73">
        <f>IFERROR(((B149/C149)-1)*100,IF(B149+C149&lt;&gt;0,100,0))</f>
        <v>-26.976494072190093</v>
      </c>
      <c r="E149" s="53">
        <v>1473293906.4665799</v>
      </c>
      <c r="F149" s="53">
        <v>1383206224.0269699</v>
      </c>
      <c r="G149" s="73">
        <f>IFERROR(((E149/F149)-1)*100,IF(E149+F149&lt;&gt;0,100,0))</f>
        <v>6.5129610375331382</v>
      </c>
    </row>
    <row r="150" spans="1:7" x14ac:dyDescent="0.2">
      <c r="A150" s="66" t="s">
        <v>74</v>
      </c>
      <c r="B150" s="54">
        <v>627526.48</v>
      </c>
      <c r="C150" s="53">
        <v>29503.16</v>
      </c>
      <c r="D150" s="73">
        <f>IFERROR(((B150/C150)-1)*100,IF(B150+C150&lt;&gt;0,100,0))</f>
        <v>2026.9805675053115</v>
      </c>
      <c r="E150" s="53">
        <v>111630772.91</v>
      </c>
      <c r="F150" s="53">
        <v>98592053.349999994</v>
      </c>
      <c r="G150" s="73">
        <f>IFERROR(((E150/F150)-1)*100,IF(E150+F150&lt;&gt;0,100,0))</f>
        <v>13.224919369224185</v>
      </c>
    </row>
    <row r="151" spans="1:7" s="15" customFormat="1" ht="12" x14ac:dyDescent="0.2">
      <c r="A151" s="69" t="s">
        <v>34</v>
      </c>
      <c r="B151" s="70">
        <f>SUM(B148:B150)</f>
        <v>7784680.0005699992</v>
      </c>
      <c r="C151" s="70">
        <f>SUM(C148:C150)</f>
        <v>9830667.0861000009</v>
      </c>
      <c r="D151" s="73">
        <f>IFERROR(((B151/C151)-1)*100,IF(B151+C151&lt;&gt;0,100,0))</f>
        <v>-20.812291450932253</v>
      </c>
      <c r="E151" s="70">
        <f>SUM(E148:E150)</f>
        <v>1584924679.37658</v>
      </c>
      <c r="F151" s="70">
        <f>SUM(F148:F150)</f>
        <v>1481798277.3769698</v>
      </c>
      <c r="G151" s="73">
        <f>IFERROR(((E151/F151)-1)*100,IF(E151+F151&lt;&gt;0,100,0))</f>
        <v>6.9595439253824054</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34363</v>
      </c>
      <c r="C154" s="53">
        <v>0</v>
      </c>
      <c r="D154" s="73">
        <f>IFERROR(((B154/C154)-1)*100,IF(B154+C154&lt;&gt;0,100,0))</f>
        <v>100</v>
      </c>
      <c r="E154" s="53">
        <v>1131438.3651699999</v>
      </c>
      <c r="F154" s="53">
        <v>967825.25626000005</v>
      </c>
      <c r="G154" s="73">
        <f>IFERROR(((E154/F154)-1)*100,IF(E154+F154&lt;&gt;0,100,0))</f>
        <v>16.905232411711957</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34363</v>
      </c>
      <c r="C156" s="70">
        <f>SUM(C154:C155)</f>
        <v>0</v>
      </c>
      <c r="D156" s="73">
        <f>IFERROR(((B156/C156)-1)*100,IF(B156+C156&lt;&gt;0,100,0))</f>
        <v>100</v>
      </c>
      <c r="E156" s="70">
        <f>SUM(E154:E155)</f>
        <v>1131438.3651699999</v>
      </c>
      <c r="F156" s="70">
        <f>SUM(F154:F155)</f>
        <v>967825.25626000005</v>
      </c>
      <c r="G156" s="73">
        <f>IFERROR(((E156/F156)-1)*100,IF(E156+F156&lt;&gt;0,100,0))</f>
        <v>16.905232411711957</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1494123</v>
      </c>
      <c r="C160" s="53">
        <v>1422448</v>
      </c>
      <c r="D160" s="73">
        <f>IFERROR(((B160/C160)-1)*100,IF(B160+C160&lt;&gt;0,100,0))</f>
        <v>5.038848520297412</v>
      </c>
      <c r="E160" s="65"/>
      <c r="F160" s="65"/>
      <c r="G160" s="52"/>
    </row>
    <row r="161" spans="1:7" s="15" customFormat="1" ht="12" x14ac:dyDescent="0.2">
      <c r="A161" s="66" t="s">
        <v>74</v>
      </c>
      <c r="B161" s="54">
        <v>988</v>
      </c>
      <c r="C161" s="53">
        <v>1616</v>
      </c>
      <c r="D161" s="73">
        <f>IFERROR(((B161/C161)-1)*100,IF(B161+C161&lt;&gt;0,100,0))</f>
        <v>-38.861386138613859</v>
      </c>
      <c r="E161" s="65"/>
      <c r="F161" s="65"/>
      <c r="G161" s="52"/>
    </row>
    <row r="162" spans="1:7" s="25" customFormat="1" ht="12" x14ac:dyDescent="0.2">
      <c r="A162" s="69" t="s">
        <v>34</v>
      </c>
      <c r="B162" s="70">
        <f>SUM(B159:B161)</f>
        <v>1495111</v>
      </c>
      <c r="C162" s="70">
        <f>SUM(C159:C161)</f>
        <v>1424064</v>
      </c>
      <c r="D162" s="73">
        <f>IFERROR(((B162/C162)-1)*100,IF(B162+C162&lt;&gt;0,100,0))</f>
        <v>4.9890313918475648</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272167</v>
      </c>
      <c r="C165" s="53">
        <v>172844</v>
      </c>
      <c r="D165" s="73">
        <f>IFERROR(((B165/C165)-1)*100,IF(B165+C165&lt;&gt;0,100,0))</f>
        <v>57.463955937145641</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272167</v>
      </c>
      <c r="C167" s="70">
        <f>SUM(C165:C166)</f>
        <v>172844</v>
      </c>
      <c r="D167" s="73">
        <f>IFERROR(((B167/C167)-1)*100,IF(B167+C167&lt;&gt;0,100,0))</f>
        <v>57.463955937145641</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2025</v>
      </c>
      <c r="F173" s="103">
        <v>2024</v>
      </c>
      <c r="G173" s="26" t="s">
        <v>7</v>
      </c>
    </row>
    <row r="174" spans="1:7" x14ac:dyDescent="0.2">
      <c r="A174" s="69" t="s">
        <v>33</v>
      </c>
      <c r="B174" s="73"/>
      <c r="C174" s="73"/>
      <c r="D174" s="78"/>
      <c r="E174" s="79"/>
      <c r="F174" s="79"/>
      <c r="G174" s="80"/>
    </row>
    <row r="175" spans="1:7" x14ac:dyDescent="0.2">
      <c r="A175" s="66" t="s">
        <v>31</v>
      </c>
      <c r="B175" s="87">
        <v>22520</v>
      </c>
      <c r="C175" s="88">
        <v>24006</v>
      </c>
      <c r="D175" s="73">
        <f>IFERROR(((B175/C175)-1)*100,IF(B175+C175&lt;&gt;0,100,0))</f>
        <v>-6.1901191368824442</v>
      </c>
      <c r="E175" s="88">
        <v>1388244</v>
      </c>
      <c r="F175" s="88">
        <v>1468726</v>
      </c>
      <c r="G175" s="73">
        <f>IFERROR(((E175/F175)-1)*100,IF(E175+F175&lt;&gt;0,100,0))</f>
        <v>-5.4797150727909809</v>
      </c>
    </row>
    <row r="176" spans="1:7" x14ac:dyDescent="0.2">
      <c r="A176" s="66" t="s">
        <v>32</v>
      </c>
      <c r="B176" s="87">
        <v>128738</v>
      </c>
      <c r="C176" s="88">
        <v>151974</v>
      </c>
      <c r="D176" s="73">
        <f t="shared" ref="D176:D178" si="5">IFERROR(((B176/C176)-1)*100,IF(B176+C176&lt;&gt;0,100,0))</f>
        <v>-15.289457407188067</v>
      </c>
      <c r="E176" s="88">
        <v>6213368</v>
      </c>
      <c r="F176" s="88">
        <v>6682680</v>
      </c>
      <c r="G176" s="73">
        <f>IFERROR(((E176/F176)-1)*100,IF(E176+F176&lt;&gt;0,100,0))</f>
        <v>-7.0228112074796289</v>
      </c>
    </row>
    <row r="177" spans="1:7" x14ac:dyDescent="0.2">
      <c r="A177" s="66" t="s">
        <v>91</v>
      </c>
      <c r="B177" s="87">
        <v>50187238.397289999</v>
      </c>
      <c r="C177" s="88">
        <v>69479854.750817999</v>
      </c>
      <c r="D177" s="73">
        <f t="shared" si="5"/>
        <v>-27.767208815733547</v>
      </c>
      <c r="E177" s="88">
        <v>2680176192.18996</v>
      </c>
      <c r="F177" s="88">
        <v>2907565819.32652</v>
      </c>
      <c r="G177" s="73">
        <f>IFERROR(((E177/F177)-1)*100,IF(E177+F177&lt;&gt;0,100,0))</f>
        <v>-7.8206183889322993</v>
      </c>
    </row>
    <row r="178" spans="1:7" x14ac:dyDescent="0.2">
      <c r="A178" s="66" t="s">
        <v>92</v>
      </c>
      <c r="B178" s="87">
        <v>223032</v>
      </c>
      <c r="C178" s="88">
        <v>208870</v>
      </c>
      <c r="D178" s="73">
        <f t="shared" si="5"/>
        <v>6.7802939627519487</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438</v>
      </c>
      <c r="C181" s="88">
        <v>1324</v>
      </c>
      <c r="D181" s="73">
        <f t="shared" ref="D181:D184" si="6">IFERROR(((B181/C181)-1)*100,IF(B181+C181&lt;&gt;0,100,0))</f>
        <v>-66.918429003021146</v>
      </c>
      <c r="E181" s="88">
        <v>40962</v>
      </c>
      <c r="F181" s="88">
        <v>41480</v>
      </c>
      <c r="G181" s="73">
        <f t="shared" ref="G181" si="7">IFERROR(((E181/F181)-1)*100,IF(E181+F181&lt;&gt;0,100,0))</f>
        <v>-1.2487945998071348</v>
      </c>
    </row>
    <row r="182" spans="1:7" x14ac:dyDescent="0.2">
      <c r="A182" s="66" t="s">
        <v>32</v>
      </c>
      <c r="B182" s="87">
        <v>6990</v>
      </c>
      <c r="C182" s="88">
        <v>22486</v>
      </c>
      <c r="D182" s="73">
        <f t="shared" si="6"/>
        <v>-68.913990927688346</v>
      </c>
      <c r="E182" s="88">
        <v>471342</v>
      </c>
      <c r="F182" s="88">
        <v>476880</v>
      </c>
      <c r="G182" s="73">
        <f t="shared" ref="G182" si="8">IFERROR(((E182/F182)-1)*100,IF(E182+F182&lt;&gt;0,100,0))</f>
        <v>-1.161298439859082</v>
      </c>
    </row>
    <row r="183" spans="1:7" x14ac:dyDescent="0.2">
      <c r="A183" s="66" t="s">
        <v>91</v>
      </c>
      <c r="B183" s="87">
        <v>68885.509279999998</v>
      </c>
      <c r="C183" s="88">
        <v>403076.79453999997</v>
      </c>
      <c r="D183" s="73">
        <f t="shared" si="6"/>
        <v>-82.91007812577908</v>
      </c>
      <c r="E183" s="88">
        <v>9207495.8262799997</v>
      </c>
      <c r="F183" s="88">
        <v>9239996.7759600002</v>
      </c>
      <c r="G183" s="73">
        <f t="shared" ref="G183" si="9">IFERROR(((E183/F183)-1)*100,IF(E183+F183&lt;&gt;0,100,0))</f>
        <v>-0.35174200238423659</v>
      </c>
    </row>
    <row r="184" spans="1:7" x14ac:dyDescent="0.2">
      <c r="A184" s="66" t="s">
        <v>92</v>
      </c>
      <c r="B184" s="87">
        <v>44770</v>
      </c>
      <c r="C184" s="88">
        <v>77126</v>
      </c>
      <c r="D184" s="73">
        <f t="shared" si="6"/>
        <v>-41.95213028032051</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2025-12-08T11:11:06Z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