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6815316-F6A9-4394-8601-E2505CB3348D}"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<sst xmlns="http://schemas.openxmlformats.org/spreadsheetml/2006/main" count="265" uniqueCount="100">
  <si>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</si>
  <si>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</si>
  <si>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</si>
  <si>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</si>
  <si>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</si>
  <si>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</si>
  <si>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</si>
  <si>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</si>
  <si>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</si>
  <si>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</si>
  <si>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</si>
  <si>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</si>
  <si>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</si>
  <si>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</si>
  <si>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</si>
  <si>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</si>
  <si>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</si>
  <si>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</si>
  <si>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</si>
  <si>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</si>
  <si>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</si>
  <si>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</si>
  <si>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</si>
  <si>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</si>
  <si>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</si>
  <si>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</si>
  <si>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</si>
  <si>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</si>
  <si>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</si>
  <si>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</si>
  <si>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</si>
  <si>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</si>
  <si>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</si>
  <si>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</si>
  <si>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</si>
  <si>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</si>
  <si>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</si>
  <si>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</si>
  <si>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</si>
  <si>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</si>
  <si>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</si>
  <si>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</si>
  <si>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</si>
  <si>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</si>
  <si>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</si>
  <si>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</si>
  <si>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</si>
  <si>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</si>
  <si>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</si>
  <si>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</si>
  <si>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</si>
  <si>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</si>
  <si>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</si>
  <si>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</si>
  <si>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</si>
  <si>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</si>
  <si>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</si>
  <si>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</si>
  <si>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</si>
  <si>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</si>
  <si>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</si>
  <si>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</si>
  <si>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</si>
  <si>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</si>
  <si>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</si>
  <si>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</si>
  <si>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</si>
  <si>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</si>
  <si>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</si>
  <si>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</si>
  <si>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</si>
  <si>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</si>
  <si>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</si>
  <si>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</si>
  <si>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</si>
  <si>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</si>
  <si>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</si>
  <si>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</si>
  <si>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</si>
  <si>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</si>
  <si>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</si>
  <si>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</si>
  <si>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</si>
  <si>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</si>
  <si>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</si>
  <si>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</si>
  <si>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</si>
  <si>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</si>
  <si>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</si>
  <si>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</si>
  <si>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</si>
  <si>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</si>
  <si>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</si>
  <si>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</si>
  <si>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</si>
  <si>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</si>
  <si>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</si>
  <si>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23 January 2026</t>
  </si>
  <si>
    <t>23.01.2026</t>
  </si>
  <si>
    <t>24.01.2025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</si>
</sst>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2026396</v>
      </c>
      <c r="C11" s="54">
        <v>1573776</v>
      </c>
      <c r="D11" s="73">
        <f>IFERROR(((B11/C11)-1)*100,IF(B11+C11&lt;&gt;0,100,0))</f>
        <v>28.760128506216898</v>
      </c>
      <c r="E11" s="54">
        <v>5940938</v>
      </c>
      <c r="F11" s="54">
        <v>5116274</v>
      </c>
      <c r="G11" s="73">
        <f>IFERROR(((E11/F11)-1)*100,IF(E11+F11&lt;&gt;0,100,0))</f>
        <v>16.118448699190079</v>
      </c>
    </row>
    <row r="12" spans="1:7" s="15" customFormat="1" ht="12" x14ac:dyDescent="0.2">
      <c r="A12" s="51" t="s">
        <v>9</v>
      </c>
      <c r="B12" s="54">
        <v>1607318.7620000001</v>
      </c>
      <c r="C12" s="54">
        <v>1410386.42</v>
      </c>
      <c r="D12" s="73">
        <f>IFERROR(((B12/C12)-1)*100,IF(B12+C12&lt;&gt;0,100,0))</f>
        <v>13.963006110056009</v>
      </c>
      <c r="E12" s="54">
        <v>4885098.682</v>
      </c>
      <c r="F12" s="54">
        <v>4188769.7689999999</v>
      </c>
      <c r="G12" s="73">
        <f>IFERROR(((E12/F12)-1)*100,IF(E12+F12&lt;&gt;0,100,0))</f>
        <v>16.623709380098894</v>
      </c>
    </row>
    <row r="13" spans="1:7" s="15" customFormat="1" ht="12" x14ac:dyDescent="0.2">
      <c r="A13" s="51" t="s">
        <v>10</v>
      </c>
      <c r="B13" s="54">
        <v>155250757.98601699</v>
      </c>
      <c r="C13" s="54">
        <v>110706119.500008</v>
      </c>
      <c r="D13" s="73">
        <f>IFERROR(((B13/C13)-1)*100,IF(B13+C13&lt;&gt;0,100,0))</f>
        <v>40.236834862598329</v>
      </c>
      <c r="E13" s="54">
        <v>438538886.49689502</v>
      </c>
      <c r="F13" s="54">
        <v>333038041.89113599</v>
      </c>
      <c r="G13" s="73">
        <f>IFERROR(((E13/F13)-1)*100,IF(E13+F13&lt;&gt;0,100,0))</f>
        <v>31.678316388926309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481</v>
      </c>
      <c r="C16" s="54">
        <v>382</v>
      </c>
      <c r="D16" s="73">
        <f>IFERROR(((B16/C16)-1)*100,IF(B16+C16&lt;&gt;0,100,0))</f>
        <v>25.916230366492155</v>
      </c>
      <c r="E16" s="54">
        <v>1476</v>
      </c>
      <c r="F16" s="54">
        <v>1211</v>
      </c>
      <c r="G16" s="73">
        <f>IFERROR(((E16/F16)-1)*100,IF(E16+F16&lt;&gt;0,100,0))</f>
        <v>21.882741535920736</v>
      </c>
    </row>
    <row r="17" spans="1:7" s="15" customFormat="1" ht="12" x14ac:dyDescent="0.2">
      <c r="A17" s="51" t="s">
        <v>9</v>
      </c>
      <c r="B17" s="54">
        <v>167504.28099999999</v>
      </c>
      <c r="C17" s="54">
        <v>194321.633</v>
      </c>
      <c r="D17" s="73">
        <f>IFERROR(((B17/C17)-1)*100,IF(B17+C17&lt;&gt;0,100,0))</f>
        <v>-13.800497446416593</v>
      </c>
      <c r="E17" s="54">
        <v>736211.32299999997</v>
      </c>
      <c r="F17" s="54">
        <v>407102.99800000002</v>
      </c>
      <c r="G17" s="73">
        <f>IFERROR(((E17/F17)-1)*100,IF(E17+F17&lt;&gt;0,100,0))</f>
        <v>80.841538042419401</v>
      </c>
    </row>
    <row r="18" spans="1:7" s="15" customFormat="1" ht="12" x14ac:dyDescent="0.2">
      <c r="A18" s="51" t="s">
        <v>10</v>
      </c>
      <c r="B18" s="54">
        <v>18122275.7418372</v>
      </c>
      <c r="C18" s="54">
        <v>15923082.544687999</v>
      </c>
      <c r="D18" s="73">
        <f>IFERROR(((B18/C18)-1)*100,IF(B18+C18&lt;&gt;0,100,0))</f>
        <v>13.811353366894785</v>
      </c>
      <c r="E18" s="54">
        <v>51096737.194605701</v>
      </c>
      <c r="F18" s="54">
        <v>38257261.190406598</v>
      </c>
      <c r="G18" s="73">
        <f>IFERROR(((E18/F18)-1)*100,IF(E18+F18&lt;&gt;0,100,0))</f>
        <v>33.560886494976636</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31679261.039039999</v>
      </c>
      <c r="C24" s="53">
        <v>10800701.547040001</v>
      </c>
      <c r="D24" s="52">
        <f>B24-C24</f>
        <v>20878559.491999999</v>
      </c>
      <c r="E24" s="54">
        <v>90059719.206870005</v>
      </c>
      <c r="F24" s="54">
        <v>36097566.419990003</v>
      </c>
      <c r="G24" s="52">
        <f>E24-F24</f>
        <v>53962152.786880001</v>
      </c>
    </row>
    <row r="25" spans="1:7" s="15" customFormat="1" ht="12" x14ac:dyDescent="0.2">
      <c r="A25" s="55" t="s">
        <v>15</v>
      </c>
      <c r="B25" s="53">
        <v>28845782.970079999</v>
      </c>
      <c r="C25" s="53">
        <v>17567547.24326</v>
      </c>
      <c r="D25" s="52">
        <f>B25-C25</f>
        <v>11278235.72682</v>
      </c>
      <c r="E25" s="54">
        <v>73882776.034140006</v>
      </c>
      <c r="F25" s="54">
        <v>58724140.60396</v>
      </c>
      <c r="G25" s="52">
        <f>E25-F25</f>
        <v>15158635.430180006</v>
      </c>
    </row>
    <row r="26" spans="1:7" s="25" customFormat="1" ht="12" x14ac:dyDescent="0.2">
      <c r="A26" s="56" t="s">
        <v>16</v>
      </c>
      <c r="B26" s="57">
        <f>B24-B25</f>
        <v>2833478.0689599998</v>
      </c>
      <c r="C26" s="57">
        <f>C24-C25</f>
        <v>-6766845.6962199993</v>
      </c>
      <c r="D26" s="57"/>
      <c r="E26" s="57">
        <f>E24-E25</f>
        <v>16176943.172729999</v>
      </c>
      <c r="F26" s="57">
        <f>F24-F25</f>
        <v>-22626574.183969997</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122281.27713683</v>
      </c>
      <c r="C33" s="104">
        <v>84290.989110499999</v>
      </c>
      <c r="D33" s="73">
        <f t="shared" ref="D33:D42" si="0">IFERROR(((B33/C33)-1)*100,IF(B33+C33&lt;&gt;0,100,0))</f>
        <v>45.070402456100275</v>
      </c>
      <c r="E33" s="51"/>
      <c r="F33" s="104">
        <v>122683.24</v>
      </c>
      <c r="G33" s="104">
        <v>119649.18</v>
      </c>
    </row>
    <row r="34" spans="1:7" s="15" customFormat="1" ht="12" x14ac:dyDescent="0.2">
      <c r="A34" s="51" t="s">
        <v>23</v>
      </c>
      <c r="B34" s="104">
        <v>123411.32783184</v>
      </c>
      <c r="C34" s="104">
        <v>88258.825415939995</v>
      </c>
      <c r="D34" s="73">
        <f t="shared" si="0"/>
        <v>39.828880851558758</v>
      </c>
      <c r="E34" s="51"/>
      <c r="F34" s="104">
        <v>124091.1</v>
      </c>
      <c r="G34" s="104">
        <v>117286.52</v>
      </c>
    </row>
    <row r="35" spans="1:7" s="15" customFormat="1" ht="12" x14ac:dyDescent="0.2">
      <c r="A35" s="51" t="s">
        <v>24</v>
      </c>
      <c r="B35" s="104">
        <v>111605.24914304</v>
      </c>
      <c r="C35" s="104">
        <v>89846.962265740003</v>
      </c>
      <c r="D35" s="73">
        <f t="shared" si="0"/>
        <v>24.217053452453506</v>
      </c>
      <c r="E35" s="51"/>
      <c r="F35" s="104">
        <v>112384.8</v>
      </c>
      <c r="G35" s="104">
        <v>109702.76</v>
      </c>
    </row>
    <row r="36" spans="1:7" s="15" customFormat="1" ht="12" x14ac:dyDescent="0.2">
      <c r="A36" s="51" t="s">
        <v>25</v>
      </c>
      <c r="B36" s="104">
        <v>114357.72203698001</v>
      </c>
      <c r="C36" s="104">
        <v>75976.828684010005</v>
      </c>
      <c r="D36" s="73">
        <f t="shared" si="0"/>
        <v>50.51657724830465</v>
      </c>
      <c r="E36" s="51"/>
      <c r="F36" s="104">
        <v>114775.27</v>
      </c>
      <c r="G36" s="104">
        <v>111742.8</v>
      </c>
    </row>
    <row r="37" spans="1:7" s="15" customFormat="1" ht="12" x14ac:dyDescent="0.2">
      <c r="A37" s="51" t="s">
        <v>79</v>
      </c>
      <c r="B37" s="104">
        <v>146664.816567</v>
      </c>
      <c r="C37" s="104">
        <v>59659.533477260004</v>
      </c>
      <c r="D37" s="73">
        <f t="shared" si="0"/>
        <v>145.83634503763454</v>
      </c>
      <c r="E37" s="51"/>
      <c r="F37" s="104">
        <v>147542.49</v>
      </c>
      <c r="G37" s="104">
        <v>136868.65</v>
      </c>
    </row>
    <row r="38" spans="1:7" s="15" customFormat="1" ht="12" x14ac:dyDescent="0.2">
      <c r="A38" s="51" t="s">
        <v>26</v>
      </c>
      <c r="B38" s="104">
        <v>134415.02834590999</v>
      </c>
      <c r="C38" s="104">
        <v>116361.89890646</v>
      </c>
      <c r="D38" s="73">
        <f t="shared" si="0"/>
        <v>15.514639765343109</v>
      </c>
      <c r="E38" s="51"/>
      <c r="F38" s="104">
        <v>138602.17000000001</v>
      </c>
      <c r="G38" s="104">
        <v>133525.62</v>
      </c>
    </row>
    <row r="39" spans="1:7" s="15" customFormat="1" ht="12" x14ac:dyDescent="0.2">
      <c r="A39" s="51" t="s">
        <v>27</v>
      </c>
      <c r="B39" s="104">
        <v>25482.7715073</v>
      </c>
      <c r="C39" s="104">
        <v>19877.253343199998</v>
      </c>
      <c r="D39" s="73">
        <f t="shared" si="0"/>
        <v>28.200667704512838</v>
      </c>
      <c r="E39" s="51"/>
      <c r="F39" s="104">
        <v>25785.63</v>
      </c>
      <c r="G39" s="104">
        <v>24798.36</v>
      </c>
    </row>
    <row r="40" spans="1:7" s="15" customFormat="1" ht="12" x14ac:dyDescent="0.2">
      <c r="A40" s="51" t="s">
        <v>28</v>
      </c>
      <c r="B40" s="104">
        <v>143385.47596675</v>
      </c>
      <c r="C40" s="104">
        <v>116692.24690624001</v>
      </c>
      <c r="D40" s="73">
        <f t="shared" si="0"/>
        <v>22.874895092179948</v>
      </c>
      <c r="E40" s="51"/>
      <c r="F40" s="104">
        <v>145320.18</v>
      </c>
      <c r="G40" s="104">
        <v>140994.35999999999</v>
      </c>
    </row>
    <row r="41" spans="1:7" s="15" customFormat="1" ht="12" x14ac:dyDescent="0.2">
      <c r="A41" s="51" t="s">
        <v>29</v>
      </c>
      <c r="B41" s="59"/>
      <c r="C41" s="59"/>
      <c r="D41" s="73">
        <f t="shared" si="0"/>
        <v>0</v>
      </c>
      <c r="E41" s="51"/>
      <c r="F41" s="59"/>
      <c r="G41" s="59"/>
    </row>
    <row r="42" spans="1:7" s="15" customFormat="1" ht="12" x14ac:dyDescent="0.2">
      <c r="A42" s="51" t="s">
        <v>78</v>
      </c>
      <c r="B42" s="104">
        <v>629.65751477000003</v>
      </c>
      <c r="C42" s="104">
        <v>553.31666969000003</v>
      </c>
      <c r="D42" s="73">
        <f t="shared" si="0"/>
        <v>13.796953762981801</v>
      </c>
      <c r="E42" s="51"/>
      <c r="F42" s="104">
        <v>630.11</v>
      </c>
      <c r="G42" s="104">
        <v>619.17999999999995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24409.194632893501</v>
      </c>
      <c r="D48" s="59"/>
      <c r="E48" s="105">
        <v>19465.683865935101</v>
      </c>
      <c r="F48" s="59"/>
      <c r="G48" s="73">
        <f>IFERROR(((C48/E48)-1)*100,IF(C48+E48&lt;&gt;0,100,0))</f>
        <v>25.396029243080086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3490</v>
      </c>
      <c r="D54" s="62"/>
      <c r="E54" s="106">
        <v>516082</v>
      </c>
      <c r="F54" s="106">
        <v>75228605.25</v>
      </c>
      <c r="G54" s="106">
        <v>12737434.922499999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5086</v>
      </c>
      <c r="C68" s="53">
        <v>6283</v>
      </c>
      <c r="D68" s="73">
        <f>IFERROR(((B68/C68)-1)*100,IF(B68+C68&lt;&gt;0,100,0))</f>
        <v>-19.051408562788474</v>
      </c>
      <c r="E68" s="53">
        <v>14708</v>
      </c>
      <c r="F68" s="53">
        <v>16654</v>
      </c>
      <c r="G68" s="73">
        <f>IFERROR(((E68/F68)-1)*100,IF(E68+F68&lt;&gt;0,100,0))</f>
        <v>-11.684880509186979</v>
      </c>
    </row>
    <row r="69" spans="1:7" s="15" customFormat="1" ht="12" x14ac:dyDescent="0.2">
      <c r="A69" s="66" t="s">
        <v>54</v>
      </c>
      <c r="B69" s="54">
        <v>262465522.91299999</v>
      </c>
      <c r="C69" s="53">
        <v>235970724.70500001</v>
      </c>
      <c r="D69" s="73">
        <f>IFERROR(((B69/C69)-1)*100,IF(B69+C69&lt;&gt;0,100,0))</f>
        <v>11.228002219818833</v>
      </c>
      <c r="E69" s="53">
        <v>709932788.38900006</v>
      </c>
      <c r="F69" s="53">
        <v>723777759.64699996</v>
      </c>
      <c r="G69" s="73">
        <f>IFERROR(((E69/F69)-1)*100,IF(E69+F69&lt;&gt;0,100,0))</f>
        <v>-1.9128760276845735</v>
      </c>
    </row>
    <row r="70" spans="1:7" s="15" customFormat="1" ht="12" x14ac:dyDescent="0.2">
      <c r="A70" s="66" t="s">
        <v>55</v>
      </c>
      <c r="B70" s="54">
        <v>274747604.41025001</v>
      </c>
      <c r="C70" s="53">
        <v>221580373.10789999</v>
      </c>
      <c r="D70" s="73">
        <f>IFERROR(((B70/C70)-1)*100,IF(B70+C70&lt;&gt;0,100,0))</f>
        <v>23.994558072370364</v>
      </c>
      <c r="E70" s="53">
        <v>747505351.82782996</v>
      </c>
      <c r="F70" s="53">
        <v>673453605.16699004</v>
      </c>
      <c r="G70" s="73">
        <f>IFERROR(((E70/F70)-1)*100,IF(E70+F70&lt;&gt;0,100,0))</f>
        <v>10.995820067290008</v>
      </c>
    </row>
    <row r="71" spans="1:7" s="15" customFormat="1" ht="12" x14ac:dyDescent="0.2">
      <c r="A71" s="66" t="s">
        <v>93</v>
      </c>
      <c r="B71" s="73">
        <f>IFERROR(B69/B68/1000,)</f>
        <v>51.60549015198584</v>
      </c>
      <c r="C71" s="73">
        <f>IFERROR(C69/C68/1000,)</f>
        <v>37.557014914053795</v>
      </c>
      <c r="D71" s="73">
        <f>IFERROR(((B71/C71)-1)*100,IF(B71+C71&lt;&gt;0,100,0))</f>
        <v>37.405729049768333</v>
      </c>
      <c r="E71" s="73">
        <f>IFERROR(E69/E68/1000,)</f>
        <v>48.268478949483281</v>
      </c>
      <c r="F71" s="73">
        <f>IFERROR(F69/F68/1000,)</f>
        <v>43.459694946979702</v>
      </c>
      <c r="G71" s="73">
        <f>IFERROR(((E71/F71)-1)*100,IF(E71+F71&lt;&gt;0,100,0))</f>
        <v>11.064928109528239</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2894</v>
      </c>
      <c r="C74" s="53">
        <v>2576</v>
      </c>
      <c r="D74" s="73">
        <f>IFERROR(((B74/C74)-1)*100,IF(B74+C74&lt;&gt;0,100,0))</f>
        <v>12.344720496894412</v>
      </c>
      <c r="E74" s="53">
        <v>8495</v>
      </c>
      <c r="F74" s="53">
        <v>8076</v>
      </c>
      <c r="G74" s="73">
        <f>IFERROR(((E74/F74)-1)*100,IF(E74+F74&lt;&gt;0,100,0))</f>
        <v>5.1882119861317522</v>
      </c>
    </row>
    <row r="75" spans="1:7" s="15" customFormat="1" ht="12" x14ac:dyDescent="0.2">
      <c r="A75" s="66" t="s">
        <v>54</v>
      </c>
      <c r="B75" s="54">
        <v>737928417.66999996</v>
      </c>
      <c r="C75" s="53">
        <v>823495953.00199997</v>
      </c>
      <c r="D75" s="73">
        <f>IFERROR(((B75/C75)-1)*100,IF(B75+C75&lt;&gt;0,100,0))</f>
        <v>-10.39076573722909</v>
      </c>
      <c r="E75" s="53">
        <v>2240056661.0079999</v>
      </c>
      <c r="F75" s="53">
        <v>2468031785.4710002</v>
      </c>
      <c r="G75" s="73">
        <f>IFERROR(((E75/F75)-1)*100,IF(E75+F75&lt;&gt;0,100,0))</f>
        <v>-9.2371227066467281</v>
      </c>
    </row>
    <row r="76" spans="1:7" s="15" customFormat="1" ht="12" x14ac:dyDescent="0.2">
      <c r="A76" s="66" t="s">
        <v>55</v>
      </c>
      <c r="B76" s="54">
        <v>776819182.89593005</v>
      </c>
      <c r="C76" s="53">
        <v>770131511.63392997</v>
      </c>
      <c r="D76" s="73">
        <f>IFERROR(((B76/C76)-1)*100,IF(B76+C76&lt;&gt;0,100,0))</f>
        <v>0.86838042087271639</v>
      </c>
      <c r="E76" s="53">
        <v>2382220530.2444</v>
      </c>
      <c r="F76" s="53">
        <v>2341064418.8631802</v>
      </c>
      <c r="G76" s="73">
        <f>IFERROR(((E76/F76)-1)*100,IF(E76+F76&lt;&gt;0,100,0))</f>
        <v>1.7580084960329811</v>
      </c>
    </row>
    <row r="77" spans="1:7" s="15" customFormat="1" ht="12" x14ac:dyDescent="0.2">
      <c r="A77" s="66" t="s">
        <v>93</v>
      </c>
      <c r="B77" s="73">
        <f>IFERROR(B75/B74/1000,)</f>
        <v>254.98563153766412</v>
      </c>
      <c r="C77" s="73">
        <f>IFERROR(C75/C74/1000,)</f>
        <v>319.68010597903725</v>
      </c>
      <c r="D77" s="73">
        <f>IFERROR(((B77/C77)-1)*100,IF(B77+C77&lt;&gt;0,100,0))</f>
        <v>-20.237253814478972</v>
      </c>
      <c r="E77" s="73">
        <f>IFERROR(E75/E74/1000,)</f>
        <v>263.69119023048847</v>
      </c>
      <c r="F77" s="73">
        <f>IFERROR(F75/F74/1000,)</f>
        <v>305.60076590775139</v>
      </c>
      <c r="G77" s="73">
        <f>IFERROR(((E77/F77)-1)*100,IF(E77+F77&lt;&gt;0,100,0))</f>
        <v>-13.713832016348327</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195</v>
      </c>
      <c r="C80" s="53">
        <v>183</v>
      </c>
      <c r="D80" s="73">
        <f>IFERROR(((B80/C80)-1)*100,IF(B80+C80&lt;&gt;0,100,0))</f>
        <v>6.5573770491803351</v>
      </c>
      <c r="E80" s="53">
        <v>760</v>
      </c>
      <c r="F80" s="53">
        <v>894</v>
      </c>
      <c r="G80" s="73">
        <f>IFERROR(((E80/F80)-1)*100,IF(E80+F80&lt;&gt;0,100,0))</f>
        <v>-14.988814317673382</v>
      </c>
    </row>
    <row r="81" spans="1:7" s="15" customFormat="1" ht="12" x14ac:dyDescent="0.2">
      <c r="A81" s="66" t="s">
        <v>54</v>
      </c>
      <c r="B81" s="54">
        <v>20983093.280000001</v>
      </c>
      <c r="C81" s="53">
        <v>12485456.126</v>
      </c>
      <c r="D81" s="73">
        <f>IFERROR(((B81/C81)-1)*100,IF(B81+C81&lt;&gt;0,100,0))</f>
        <v>68.060286049977208</v>
      </c>
      <c r="E81" s="53">
        <v>56466177.910999998</v>
      </c>
      <c r="F81" s="53">
        <v>47184856.307999998</v>
      </c>
      <c r="G81" s="73">
        <f>IFERROR(((E81/F81)-1)*100,IF(E81+F81&lt;&gt;0,100,0))</f>
        <v>19.670127937692563</v>
      </c>
    </row>
    <row r="82" spans="1:7" s="15" customFormat="1" ht="12" x14ac:dyDescent="0.2">
      <c r="A82" s="66" t="s">
        <v>55</v>
      </c>
      <c r="B82" s="54">
        <v>3026101.7666501501</v>
      </c>
      <c r="C82" s="53">
        <v>67069.206339965807</v>
      </c>
      <c r="D82" s="73">
        <f>IFERROR(((B82/C82)-1)*100,IF(B82+C82&lt;&gt;0,100,0))</f>
        <v>4411.9093124662922</v>
      </c>
      <c r="E82" s="53">
        <v>21422073.156741198</v>
      </c>
      <c r="F82" s="53">
        <v>11425217.454102499</v>
      </c>
      <c r="G82" s="73">
        <f>IFERROR(((E82/F82)-1)*100,IF(E82+F82&lt;&gt;0,100,0))</f>
        <v>87.49816572680713</v>
      </c>
    </row>
    <row r="83" spans="1:7" x14ac:dyDescent="0.2">
      <c r="A83" s="66" t="s">
        <v>93</v>
      </c>
      <c r="B83" s="73">
        <f>IFERROR(B81/B80/1000,)</f>
        <v>107.60560656410256</v>
      </c>
      <c r="C83" s="73">
        <f>IFERROR(C81/C80/1000,)</f>
        <v>68.226536207650284</v>
      </c>
      <c r="D83" s="73">
        <f>IFERROR(((B83/C83)-1)*100,IF(B83+C83&lt;&gt;0,100,0))</f>
        <v>57.718114600747782</v>
      </c>
      <c r="E83" s="73">
        <f>IFERROR(E81/E80/1000,)</f>
        <v>74.297602514473681</v>
      </c>
      <c r="F83" s="73">
        <f>IFERROR(F81/F80/1000,)</f>
        <v>52.779481328859056</v>
      </c>
      <c r="G83" s="73">
        <f>IFERROR(((E83/F83)-1)*100,IF(E83+F83&lt;&gt;0,100,0))</f>
        <v>40.769861021443617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8175</v>
      </c>
      <c r="C86" s="51">
        <f>C68+C74+C80</f>
        <v>9042</v>
      </c>
      <c r="D86" s="73">
        <f>IFERROR(((B86/C86)-1)*100,IF(B86+C86&lt;&gt;0,100,0))</f>
        <v>-9.5885865958858609</v>
      </c>
      <c r="E86" s="51">
        <f>E68+E74+E80</f>
        <v>23963</v>
      </c>
      <c r="F86" s="51">
        <f>F68+F74+F80</f>
        <v>25624</v>
      </c>
      <c r="G86" s="73">
        <f>IFERROR(((E86/F86)-1)*100,IF(E86+F86&lt;&gt;0,100,0))</f>
        <v>-6.4822041835778998</v>
      </c>
    </row>
    <row r="87" spans="1:7" s="15" customFormat="1" ht="12" x14ac:dyDescent="0.2">
      <c r="A87" s="66" t="s">
        <v>54</v>
      </c>
      <c r="B87" s="51">
        <f t="shared" ref="B87:C87" si="1">B69+B75+B81</f>
        <v>1021377033.8629999</v>
      </c>
      <c r="C87" s="51">
        <f t="shared" si="1"/>
        <v>1071952133.8330001</v>
      </c>
      <c r="D87" s="73">
        <f>IFERROR(((B87/C87)-1)*100,IF(B87+C87&lt;&gt;0,100,0))</f>
        <v>-4.7180371561142191</v>
      </c>
      <c r="E87" s="51">
        <f t="shared" ref="E87:F87" si="2">E69+E75+E81</f>
        <v>3006455627.3079996</v>
      </c>
      <c r="F87" s="51">
        <f t="shared" si="2"/>
        <v>3238994401.4260001</v>
      </c>
      <c r="G87" s="73">
        <f>IFERROR(((E87/F87)-1)*100,IF(E87+F87&lt;&gt;0,100,0))</f>
        <v>-7.1793509126049422</v>
      </c>
    </row>
    <row r="88" spans="1:7" s="15" customFormat="1" ht="12" x14ac:dyDescent="0.2">
      <c r="A88" s="66" t="s">
        <v>55</v>
      </c>
      <c r="B88" s="51">
        <f t="shared" ref="B88:C88" si="3">B70+B76+B82</f>
        <v>1054592889.0728302</v>
      </c>
      <c r="C88" s="51">
        <f t="shared" si="3"/>
        <v>991778953.94816995</v>
      </c>
      <c r="D88" s="73">
        <f>IFERROR(((B88/C88)-1)*100,IF(B88+C88&lt;&gt;0,100,0))</f>
        <v>6.3334611885647041</v>
      </c>
      <c r="E88" s="51">
        <f t="shared" ref="E88:F88" si="4">E70+E76+E82</f>
        <v>3151147955.228971</v>
      </c>
      <c r="F88" s="51">
        <f t="shared" si="4"/>
        <v>3025943241.484273</v>
      </c>
      <c r="G88" s="73">
        <f>IFERROR(((E88/F88)-1)*100,IF(E88+F88&lt;&gt;0,100,0))</f>
        <v>4.1377086003530961</v>
      </c>
    </row>
    <row r="89" spans="1:7" x14ac:dyDescent="0.2">
      <c r="A89" s="66" t="s">
        <v>94</v>
      </c>
      <c r="B89" s="73">
        <f>IFERROR((B75/B87)*100,IF(B75+B87&lt;&gt;0,100,0))</f>
        <v>72.2483855818693</v>
      </c>
      <c r="C89" s="73">
        <f>IFERROR((C75/C87)*100,IF(C75+C87&lt;&gt;0,100,0))</f>
        <v>76.822082536223846</v>
      </c>
      <c r="D89" s="73">
        <f>IFERROR(((B89/C89)-1)*100,IF(B89+C89&lt;&gt;0,100,0))</f>
        <v>-5.9536227128416002</v>
      </c>
      <c r="E89" s="73">
        <f>IFERROR((E75/E87)*100,IF(E75+E87&lt;&gt;0,100,0))</f>
        <v>74.508222927399785</v>
      </c>
      <c r="F89" s="73">
        <f>IFERROR((F75/F87)*100,IF(F75+F87&lt;&gt;0,100,0))</f>
        <v>76.197469942659495</v>
      </c>
      <c r="G89" s="73">
        <f>IFERROR(((E89/F89)-1)*100,IF(E89+F89&lt;&gt;0,100,0))</f>
        <v>-2.2169332085841043</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133644071.63600001</v>
      </c>
      <c r="C97" s="107">
        <v>121981298.169</v>
      </c>
      <c r="D97" s="52">
        <f>B97-C97</f>
        <v>11662773.467000008</v>
      </c>
      <c r="E97" s="107">
        <v>379061574.64600003</v>
      </c>
      <c r="F97" s="107">
        <v>303326007.708</v>
      </c>
      <c r="G97" s="68">
        <f>E97-F97</f>
        <v>75735566.938000023</v>
      </c>
    </row>
    <row r="98" spans="1:7" s="15" customFormat="1" ht="13.5" x14ac:dyDescent="0.2">
      <c r="A98" s="66" t="s">
        <v>88</v>
      </c>
      <c r="B98" s="53">
        <v>140144327.838</v>
      </c>
      <c r="C98" s="107">
        <v>113718839.001</v>
      </c>
      <c r="D98" s="52">
        <f>B98-C98</f>
        <v>26425488.836999997</v>
      </c>
      <c r="E98" s="107">
        <v>362655176.13200003</v>
      </c>
      <c r="F98" s="107">
        <v>299756247.89999998</v>
      </c>
      <c r="G98" s="68">
        <f>E98-F98</f>
        <v>62898928.232000053</v>
      </c>
    </row>
    <row r="99" spans="1:7" s="15" customFormat="1" ht="12" x14ac:dyDescent="0.2">
      <c r="A99" s="69" t="s">
        <v>16</v>
      </c>
      <c r="B99" s="52">
        <f>B97-B98</f>
        <v>-6500256.2019999921</v>
      </c>
      <c r="C99" s="52">
        <f>C97-C98</f>
        <v>8262459.1679999977</v>
      </c>
      <c r="D99" s="70"/>
      <c r="E99" s="52">
        <f>E97-E98</f>
        <v>16406398.513999999</v>
      </c>
      <c r="F99" s="70">
        <f>F97-F98</f>
        <v>3569759.8080000281</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1382.09077048573</v>
      </c>
      <c r="C111" s="108">
        <v>1107.7415454586701</v>
      </c>
      <c r="D111" s="73">
        <f>IFERROR(((B111/C111)-1)*100,IF(B111+C111&lt;&gt;0,100,0))</f>
        <v>24.766537479052776</v>
      </c>
      <c r="E111" s="72"/>
      <c r="F111" s="109">
        <v>1382.09077048573</v>
      </c>
      <c r="G111" s="109">
        <v>1357.9982146264499</v>
      </c>
    </row>
    <row r="112" spans="1:7" s="15" customFormat="1" ht="12" x14ac:dyDescent="0.2">
      <c r="A112" s="66" t="s">
        <v>50</v>
      </c>
      <c r="B112" s="109">
        <v>1356.41815441626</v>
      </c>
      <c r="C112" s="108">
        <v>1090.82951802913</v>
      </c>
      <c r="D112" s="73">
        <f>IFERROR(((B112/C112)-1)*100,IF(B112+C112&lt;&gt;0,100,0))</f>
        <v>24.347400945565312</v>
      </c>
      <c r="E112" s="72"/>
      <c r="F112" s="109">
        <v>1356.41815441626</v>
      </c>
      <c r="G112" s="109">
        <v>1332.9968310382901</v>
      </c>
    </row>
    <row r="113" spans="1:7" s="15" customFormat="1" ht="12" x14ac:dyDescent="0.2">
      <c r="A113" s="66" t="s">
        <v>51</v>
      </c>
      <c r="B113" s="109">
        <v>1543.35552809716</v>
      </c>
      <c r="C113" s="108">
        <v>1202.12504993831</v>
      </c>
      <c r="D113" s="73">
        <f>IFERROR(((B113/C113)-1)*100,IF(B113+C113&lt;&gt;0,100,0))</f>
        <v>28.385605821654014</v>
      </c>
      <c r="E113" s="72"/>
      <c r="F113" s="109">
        <v>1543.35552809716</v>
      </c>
      <c r="G113" s="109">
        <v>1514.3757042791599</v>
      </c>
    </row>
    <row r="114" spans="1:7" s="25" customFormat="1" ht="12" x14ac:dyDescent="0.2">
      <c r="A114" s="69" t="s">
        <v>52</v>
      </c>
      <c r="B114" s="73"/>
      <c r="C114" s="72"/>
      <c r="D114" s="74"/>
      <c r="E114" s="72"/>
      <c r="F114" s="58"/>
      <c r="G114" s="58"/>
    </row>
    <row r="115" spans="1:7" s="15" customFormat="1" ht="12" x14ac:dyDescent="0.2">
      <c r="A115" s="66" t="s">
        <v>56</v>
      </c>
      <c r="B115" s="109">
        <v>860.90520263993403</v>
      </c>
      <c r="C115" s="108">
        <v>782.49620187965002</v>
      </c>
      <c r="D115" s="73">
        <f>IFERROR(((B115/C115)-1)*100,IF(B115+C115&lt;&gt;0,100,0))</f>
        <v>10.020368223121867</v>
      </c>
      <c r="E115" s="72"/>
      <c r="F115" s="109">
        <v>860.90520263993403</v>
      </c>
      <c r="G115" s="109">
        <v>859.277983135554</v>
      </c>
    </row>
    <row r="116" spans="1:7" s="15" customFormat="1" ht="12" x14ac:dyDescent="0.2">
      <c r="A116" s="66" t="s">
        <v>57</v>
      </c>
      <c r="B116" s="109">
        <v>1267.3393858478701</v>
      </c>
      <c r="C116" s="108">
        <v>1073.4510641505699</v>
      </c>
      <c r="D116" s="73">
        <f>IFERROR(((B116/C116)-1)*100,IF(B116+C116&lt;&gt;0,100,0))</f>
        <v>18.062148166085755</v>
      </c>
      <c r="E116" s="72"/>
      <c r="F116" s="109">
        <v>1267.3393858478701</v>
      </c>
      <c r="G116" s="109">
        <v>1256.7916688093101</v>
      </c>
    </row>
    <row r="117" spans="1:7" s="15" customFormat="1" ht="12" x14ac:dyDescent="0.2">
      <c r="A117" s="66" t="s">
        <v>59</v>
      </c>
      <c r="B117" s="109">
        <v>1639.6047879293201</v>
      </c>
      <c r="C117" s="108">
        <v>1288.86389324319</v>
      </c>
      <c r="D117" s="73">
        <f>IFERROR(((B117/C117)-1)*100,IF(B117+C117&lt;&gt;0,100,0))</f>
        <v>27.213183372183302</v>
      </c>
      <c r="E117" s="72"/>
      <c r="F117" s="109">
        <v>1639.6047879293201</v>
      </c>
      <c r="G117" s="109">
        <v>1609.8687929770399</v>
      </c>
    </row>
    <row r="118" spans="1:7" s="15" customFormat="1" ht="12" x14ac:dyDescent="0.2">
      <c r="A118" s="66" t="s">
        <v>58</v>
      </c>
      <c r="B118" s="109">
        <v>1590.54535120527</v>
      </c>
      <c r="C118" s="108">
        <v>1201.38251233448</v>
      </c>
      <c r="D118" s="73">
        <f>IFERROR(((B118/C118)-1)*100,IF(B118+C118&lt;&gt;0,100,0))</f>
        <v>32.392916899929226</v>
      </c>
      <c r="E118" s="72"/>
      <c r="F118" s="109">
        <v>1590.54535120527</v>
      </c>
      <c r="G118" s="109">
        <v>1551.5832677030601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533</v>
      </c>
      <c r="C127" s="53">
        <v>913</v>
      </c>
      <c r="D127" s="73">
        <f>IFERROR(((B127/C127)-1)*100,IF(B127+C127&lt;&gt;0,100,0))</f>
        <v>-41.621029572836797</v>
      </c>
      <c r="E127" s="53">
        <v>878</v>
      </c>
      <c r="F127" s="53">
        <v>1179</v>
      </c>
      <c r="G127" s="73">
        <f>IFERROR(((E127/F127)-1)*100,IF(E127+F127&lt;&gt;0,100,0))</f>
        <v>-25.530110262934691</v>
      </c>
    </row>
    <row r="128" spans="1:7" s="15" customFormat="1" ht="12" x14ac:dyDescent="0.2">
      <c r="A128" s="66" t="s">
        <v>74</v>
      </c>
      <c r="B128" s="54">
        <v>19</v>
      </c>
      <c r="C128" s="53">
        <v>8</v>
      </c>
      <c r="D128" s="73">
        <f>IFERROR(((B128/C128)-1)*100,IF(B128+C128&lt;&gt;0,100,0))</f>
        <v>137.5</v>
      </c>
      <c r="E128" s="53">
        <v>26</v>
      </c>
      <c r="F128" s="53">
        <v>29</v>
      </c>
      <c r="G128" s="73">
        <f>IFERROR(((E128/F128)-1)*100,IF(E128+F128&lt;&gt;0,100,0))</f>
        <v>-10.344827586206895</v>
      </c>
    </row>
    <row r="129" spans="1:7" s="25" customFormat="1" ht="12" x14ac:dyDescent="0.2">
      <c r="A129" s="69" t="s">
        <v>34</v>
      </c>
      <c r="B129" s="70">
        <f>SUM(B126:B128)</f>
        <v>552</v>
      </c>
      <c r="C129" s="70">
        <f>SUM(C126:C128)</f>
        <v>921</v>
      </c>
      <c r="D129" s="73">
        <f>IFERROR(((B129/C129)-1)*100,IF(B129+C129&lt;&gt;0,100,0))</f>
        <v>-40.065146579804555</v>
      </c>
      <c r="E129" s="70">
        <f>SUM(E126:E128)</f>
        <v>904</v>
      </c>
      <c r="F129" s="70">
        <f>SUM(F126:F128)</f>
        <v>1208</v>
      </c>
      <c r="G129" s="73">
        <f>IFERROR(((E129/F129)-1)*100,IF(E129+F129&lt;&gt;0,100,0))</f>
        <v>-25.16556291390728</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90</v>
      </c>
      <c r="C132" s="53">
        <v>9</v>
      </c>
      <c r="D132" s="73">
        <f>IFERROR(((B132/C132)-1)*100,IF(B132+C132&lt;&gt;0,100,0))</f>
        <v>900</v>
      </c>
      <c r="E132" s="53">
        <v>90</v>
      </c>
      <c r="F132" s="53">
        <v>242</v>
      </c>
      <c r="G132" s="73">
        <f>IFERROR(((E132/F132)-1)*100,IF(E132+F132&lt;&gt;0,100,0))</f>
        <v>-62.809917355371901</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90</v>
      </c>
      <c r="C134" s="70">
        <f>SUM(C132:C133)</f>
        <v>9</v>
      </c>
      <c r="D134" s="73">
        <f>IFERROR(((B134/C134)-1)*100,IF(B134+C134&lt;&gt;0,100,0))</f>
        <v>900</v>
      </c>
      <c r="E134" s="70">
        <f>SUM(E132:E133)</f>
        <v>90</v>
      </c>
      <c r="F134" s="70">
        <f>SUM(F132:F133)</f>
        <v>242</v>
      </c>
      <c r="G134" s="73">
        <f>IFERROR(((E134/F134)-1)*100,IF(E134+F134&lt;&gt;0,100,0))</f>
        <v>-62.809917355371901</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696874</v>
      </c>
      <c r="C138" s="53">
        <v>1294502</v>
      </c>
      <c r="D138" s="73">
        <f>IFERROR(((B138/C138)-1)*100,IF(B138+C138&lt;&gt;0,100,0))</f>
        <v>-46.166633964258075</v>
      </c>
      <c r="E138" s="53">
        <v>1902971</v>
      </c>
      <c r="F138" s="53">
        <v>1980463</v>
      </c>
      <c r="G138" s="73">
        <f>IFERROR(((E138/F138)-1)*100,IF(E138+F138&lt;&gt;0,100,0))</f>
        <v>-3.9128224056697802</v>
      </c>
    </row>
    <row r="139" spans="1:7" s="15" customFormat="1" ht="12" x14ac:dyDescent="0.2">
      <c r="A139" s="66" t="s">
        <v>74</v>
      </c>
      <c r="B139" s="54">
        <v>867</v>
      </c>
      <c r="C139" s="53">
        <v>420</v>
      </c>
      <c r="D139" s="73">
        <f>IFERROR(((B139/C139)-1)*100,IF(B139+C139&lt;&gt;0,100,0))</f>
        <v>106.42857142857144</v>
      </c>
      <c r="E139" s="53">
        <v>1432</v>
      </c>
      <c r="F139" s="53">
        <v>2581</v>
      </c>
      <c r="G139" s="73">
        <f>IFERROR(((E139/F139)-1)*100,IF(E139+F139&lt;&gt;0,100,0))</f>
        <v>-44.517628826036415</v>
      </c>
    </row>
    <row r="140" spans="1:7" s="15" customFormat="1" ht="12" x14ac:dyDescent="0.2">
      <c r="A140" s="69" t="s">
        <v>34</v>
      </c>
      <c r="B140" s="70">
        <f>SUM(B137:B139)</f>
        <v>697741</v>
      </c>
      <c r="C140" s="70">
        <f>SUM(C137:C139)</f>
        <v>1294922</v>
      </c>
      <c r="D140" s="73">
        <f>IFERROR(((B140/C140)-1)*100,IF(B140+C140&lt;&gt;0,100,0))</f>
        <v>-46.117140646309196</v>
      </c>
      <c r="E140" s="70">
        <f>SUM(E137:E139)</f>
        <v>1904403</v>
      </c>
      <c r="F140" s="70">
        <f>SUM(F137:F139)</f>
        <v>1983044</v>
      </c>
      <c r="G140" s="73">
        <f>IFERROR(((E140/F140)-1)*100,IF(E140+F140&lt;&gt;0,100,0))</f>
        <v>-3.9656709583851923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136628</v>
      </c>
      <c r="C143" s="53">
        <v>8500</v>
      </c>
      <c r="D143" s="73">
        <f>IFERROR(((B143/C143)-1)*100,)</f>
        <v>1507.3882352941175</v>
      </c>
      <c r="E143" s="53">
        <v>136628</v>
      </c>
      <c r="F143" s="53">
        <v>26550</v>
      </c>
      <c r="G143" s="73">
        <f>IFERROR(((E143/F143)-1)*100,)</f>
        <v>414.60640301318267</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136628</v>
      </c>
      <c r="C145" s="70">
        <f>SUM(C143:C144)</f>
        <v>8500</v>
      </c>
      <c r="D145" s="73">
        <f>IFERROR(((B145/C145)-1)*100,)</f>
        <v>1507.3882352941175</v>
      </c>
      <c r="E145" s="70">
        <f>SUM(E143:E144)</f>
        <v>136628</v>
      </c>
      <c r="F145" s="70">
        <f>SUM(F143:F144)</f>
        <v>26550</v>
      </c>
      <c r="G145" s="73">
        <f>IFERROR(((E145/F145)-1)*100,)</f>
        <v>414.60640301318267</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72793917.533450007</v>
      </c>
      <c r="C149" s="53">
        <v>123988601.60585</v>
      </c>
      <c r="D149" s="73">
        <f>IFERROR(((B149/C149)-1)*100,IF(B149+C149&lt;&gt;0,100,0))</f>
        <v>-41.289831008130783</v>
      </c>
      <c r="E149" s="53">
        <v>196955196.93584001</v>
      </c>
      <c r="F149" s="53">
        <v>185302738.14772999</v>
      </c>
      <c r="G149" s="73">
        <f>IFERROR(((E149/F149)-1)*100,IF(E149+F149&lt;&gt;0,100,0))</f>
        <v>6.288335997938832</v>
      </c>
    </row>
    <row r="150" spans="1:7" x14ac:dyDescent="0.2">
      <c r="A150" s="66" t="s">
        <v>74</v>
      </c>
      <c r="B150" s="54">
        <v>11469439.810000001</v>
      </c>
      <c r="C150" s="53">
        <v>1925524.18</v>
      </c>
      <c r="D150" s="73">
        <f>IFERROR(((B150/C150)-1)*100,IF(B150+C150&lt;&gt;0,100,0))</f>
        <v>495.65285801812166</v>
      </c>
      <c r="E150" s="53">
        <v>19063669.399999999</v>
      </c>
      <c r="F150" s="53">
        <v>15161306.57</v>
      </c>
      <c r="G150" s="73">
        <f>IFERROR(((E150/F150)-1)*100,IF(E150+F150&lt;&gt;0,100,0))</f>
        <v>25.738961295866723</v>
      </c>
    </row>
    <row r="151" spans="1:7" s="15" customFormat="1" ht="12" x14ac:dyDescent="0.2">
      <c r="A151" s="69" t="s">
        <v>34</v>
      </c>
      <c r="B151" s="70">
        <f>SUM(B148:B150)</f>
        <v>84263357.34345001</v>
      </c>
      <c r="C151" s="70">
        <f>SUM(C148:C150)</f>
        <v>125914125.78585</v>
      </c>
      <c r="D151" s="73">
        <f>IFERROR(((B151/C151)-1)*100,IF(B151+C151&lt;&gt;0,100,0))</f>
        <v>-33.078709940168302</v>
      </c>
      <c r="E151" s="70">
        <f>SUM(E148:E150)</f>
        <v>216018866.33584002</v>
      </c>
      <c r="F151" s="70">
        <f>SUM(F148:F150)</f>
        <v>200464044.71772999</v>
      </c>
      <c r="G151" s="73">
        <f>IFERROR(((E151/F151)-1)*100,IF(E151+F151&lt;&gt;0,100,0))</f>
        <v>7.7594072493212041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202301.43599999999</v>
      </c>
      <c r="C154" s="53">
        <v>12401.5</v>
      </c>
      <c r="D154" s="73">
        <f>IFERROR(((B154/C154)-1)*100,IF(B154+C154&lt;&gt;0,100,0))</f>
        <v>1531.2658630004435</v>
      </c>
      <c r="E154" s="53">
        <v>202301.43599999999</v>
      </c>
      <c r="F154" s="53">
        <v>37804.06</v>
      </c>
      <c r="G154" s="73">
        <f>IFERROR(((E154/F154)-1)*100,IF(E154+F154&lt;&gt;0,100,0))</f>
        <v>435.13150703919104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202301.43599999999</v>
      </c>
      <c r="C156" s="70">
        <f>SUM(C154:C155)</f>
        <v>12401.5</v>
      </c>
      <c r="D156" s="73">
        <f>IFERROR(((B156/C156)-1)*100,IF(B156+C156&lt;&gt;0,100,0))</f>
        <v>1531.2658630004435</v>
      </c>
      <c r="E156" s="70">
        <f>SUM(E154:E155)</f>
        <v>202301.43599999999</v>
      </c>
      <c r="F156" s="70">
        <f>SUM(F154:F155)</f>
        <v>37804.06</v>
      </c>
      <c r="G156" s="73">
        <f>IFERROR(((E156/F156)-1)*100,IF(E156+F156&lt;&gt;0,100,0))</f>
        <v>435.13150703919104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1685167</v>
      </c>
      <c r="C160" s="53">
        <v>1877303</v>
      </c>
      <c r="D160" s="73">
        <f>IFERROR(((B160/C160)-1)*100,IF(B160+C160&lt;&gt;0,100,0))</f>
        <v>-10.234682414080199</v>
      </c>
      <c r="E160" s="65"/>
      <c r="F160" s="65"/>
      <c r="G160" s="52"/>
    </row>
    <row r="161" spans="1:7" s="15" customFormat="1" ht="12" x14ac:dyDescent="0.2">
      <c r="A161" s="66" t="s">
        <v>74</v>
      </c>
      <c r="B161" s="54">
        <v>971</v>
      </c>
      <c r="C161" s="53">
        <v>1620</v>
      </c>
      <c r="D161" s="73">
        <f>IFERROR(((B161/C161)-1)*100,IF(B161+C161&lt;&gt;0,100,0))</f>
        <v>-40.061728395061721</v>
      </c>
      <c r="E161" s="65"/>
      <c r="F161" s="65"/>
      <c r="G161" s="52"/>
    </row>
    <row r="162" spans="1:7" s="25" customFormat="1" ht="12" x14ac:dyDescent="0.2">
      <c r="A162" s="69" t="s">
        <v>34</v>
      </c>
      <c r="B162" s="70">
        <f>SUM(B159:B161)</f>
        <v>1686138</v>
      </c>
      <c r="C162" s="70">
        <f>SUM(C159:C161)</f>
        <v>1878923</v>
      </c>
      <c r="D162" s="73">
        <f>IFERROR(((B162/C162)-1)*100,IF(B162+C162&lt;&gt;0,100,0))</f>
        <v>-10.260399175485102</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336037</v>
      </c>
      <c r="C165" s="53">
        <v>196834</v>
      </c>
      <c r="D165" s="73">
        <f>IFERROR(((B165/C165)-1)*100,IF(B165+C165&lt;&gt;0,100,0))</f>
        <v>70.721013646016445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336037</v>
      </c>
      <c r="C167" s="70">
        <f>SUM(C165:C166)</f>
        <v>196834</v>
      </c>
      <c r="D167" s="73">
        <f>IFERROR(((B167/C167)-1)*100,IF(B167+C167&lt;&gt;0,100,0))</f>
        <v>70.721013646016445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26190</v>
      </c>
      <c r="C175" s="88">
        <v>24762</v>
      </c>
      <c r="D175" s="73">
        <f>IFERROR(((B175/C175)-1)*100,IF(B175+C175&lt;&gt;0,100,0))</f>
        <v>5.766900896535021</v>
      </c>
      <c r="E175" s="88">
        <v>79048</v>
      </c>
      <c r="F175" s="88">
        <v>82968</v>
      </c>
      <c r="G175" s="73">
        <f>IFERROR(((E175/F175)-1)*100,IF(E175+F175&lt;&gt;0,100,0))</f>
        <v>-4.7247131424163484</v>
      </c>
    </row>
    <row r="176" spans="1:7" x14ac:dyDescent="0.2">
      <c r="A176" s="66" t="s">
        <v>32</v>
      </c>
      <c r="B176" s="87">
        <v>101494</v>
      </c>
      <c r="C176" s="88">
        <v>112640</v>
      </c>
      <c r="D176" s="73">
        <f t="shared" ref="D176:D178" si="5">IFERROR(((B176/C176)-1)*100,IF(B176+C176&lt;&gt;0,100,0))</f>
        <v>-9.895241477272732</v>
      </c>
      <c r="E176" s="88">
        <v>288778</v>
      </c>
      <c r="F176" s="88">
        <v>322250</v>
      </c>
      <c r="G176" s="73">
        <f>IFERROR(((E176/F176)-1)*100,IF(E176+F176&lt;&gt;0,100,0))</f>
        <v>-10.386966640806827</v>
      </c>
    </row>
    <row r="177" spans="1:7" x14ac:dyDescent="0.2">
      <c r="A177" s="66" t="s">
        <v>91</v>
      </c>
      <c r="B177" s="87">
        <v>36447228.758144997</v>
      </c>
      <c r="C177" s="88">
        <v>56743458.19726</v>
      </c>
      <c r="D177" s="73">
        <f t="shared" si="5"/>
        <v>-35.768404119040909</v>
      </c>
      <c r="E177" s="88">
        <v>106436696.223015</v>
      </c>
      <c r="F177" s="88">
        <v>157618514.292059</v>
      </c>
      <c r="G177" s="73">
        <f>IFERROR(((E177/F177)-1)*100,IF(E177+F177&lt;&gt;0,100,0))</f>
        <v>-32.47195819534673</v>
      </c>
    </row>
    <row r="178" spans="1:7" x14ac:dyDescent="0.2">
      <c r="A178" s="66" t="s">
        <v>92</v>
      </c>
      <c r="B178" s="87">
        <v>239774</v>
      </c>
      <c r="C178" s="88">
        <v>202172</v>
      </c>
      <c r="D178" s="73">
        <f t="shared" si="5"/>
        <v>18.599014700354143</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700</v>
      </c>
      <c r="C181" s="88">
        <v>1598</v>
      </c>
      <c r="D181" s="73">
        <f t="shared" ref="D181:D184" si="6">IFERROR(((B181/C181)-1)*100,IF(B181+C181&lt;&gt;0,100,0))</f>
        <v>-56.195244055068841</v>
      </c>
      <c r="E181" s="88">
        <v>2504</v>
      </c>
      <c r="F181" s="88">
        <v>3976</v>
      </c>
      <c r="G181" s="73">
        <f t="shared" ref="G181" si="7">IFERROR(((E181/F181)-1)*100,IF(E181+F181&lt;&gt;0,100,0))</f>
        <v>-37.022132796780681</v>
      </c>
    </row>
    <row r="182" spans="1:7" x14ac:dyDescent="0.2">
      <c r="A182" s="66" t="s">
        <v>32</v>
      </c>
      <c r="B182" s="87">
        <v>6636</v>
      </c>
      <c r="C182" s="88">
        <v>22602</v>
      </c>
      <c r="D182" s="73">
        <f t="shared" si="6"/>
        <v>-70.639766392354659</v>
      </c>
      <c r="E182" s="88">
        <v>30152</v>
      </c>
      <c r="F182" s="88">
        <v>44374</v>
      </c>
      <c r="G182" s="73">
        <f t="shared" ref="G182" si="8">IFERROR(((E182/F182)-1)*100,IF(E182+F182&lt;&gt;0,100,0))</f>
        <v>-32.050299725064221</v>
      </c>
    </row>
    <row r="183" spans="1:7" x14ac:dyDescent="0.2">
      <c r="A183" s="66" t="s">
        <v>91</v>
      </c>
      <c r="B183" s="87">
        <v>83290.862540000002</v>
      </c>
      <c r="C183" s="88">
        <v>391922.30511999998</v>
      </c>
      <c r="D183" s="73">
        <f t="shared" si="6"/>
        <v>-78.748118835824414</v>
      </c>
      <c r="E183" s="88">
        <v>405126.48116000002</v>
      </c>
      <c r="F183" s="88">
        <v>880775.94738000003</v>
      </c>
      <c r="G183" s="73">
        <f t="shared" ref="G183" si="9">IFERROR(((E183/F183)-1)*100,IF(E183+F183&lt;&gt;0,100,0))</f>
        <v>-54.003457705094085</v>
      </c>
    </row>
    <row r="184" spans="1:7" x14ac:dyDescent="0.2">
      <c r="A184" s="66" t="s">
        <v>92</v>
      </c>
      <c r="B184" s="87">
        <v>63726</v>
      </c>
      <c r="C184" s="88">
        <v>101170</v>
      </c>
      <c r="D184" s="73">
        <f t="shared" si="6"/>
        <v>-37.010971631906699</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2026-01-26T10:25:52Z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