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4AD19380-A921-4312-BB52-19098F66C9E5}" xr6:coauthVersionLast="47" xr6:coauthVersionMax="47" xr10:uidLastSave="{00000000-0000-0000-0000-000000000000}"/>
  <bookViews>
    <workbookView xWindow="3990" yWindow="69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<sst xmlns="http://schemas.openxmlformats.org/spreadsheetml/2006/main" count="265" uniqueCount="100">
  <si>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</si>
  <si>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</si>
  <si>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</si>
  <si>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</si>
  <si>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</si>
  <si>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</si>
  <si>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</si>
  <si>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</si>
  <si>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</si>
  <si>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</si>
  <si>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</si>
  <si>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</si>
  <si>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</si>
  <si>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</si>
  <si>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</si>
  <si>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</si>
  <si>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</si>
  <si>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</si>
  <si>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</si>
  <si>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</si>
  <si>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</si>
  <si>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</si>
  <si>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</si>
  <si>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</si>
  <si>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</si>
  <si>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</si>
  <si>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</si>
  <si>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</si>
  <si>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</si>
  <si>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</si>
  <si>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</si>
  <si>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</si>
  <si>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</si>
  <si>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</si>
  <si>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</si>
  <si>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</si>
  <si>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</si>
  <si>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</si>
  <si>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</si>
  <si>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</si>
  <si>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</si>
  <si>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</si>
  <si>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</si>
  <si>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</si>
  <si>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</si>
  <si>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</si>
  <si>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</si>
  <si>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</si>
  <si>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</si>
  <si>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</si>
  <si>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</si>
  <si>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</si>
  <si>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</si>
  <si>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</si>
  <si>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</si>
  <si>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</si>
  <si>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</si>
  <si>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</si>
  <si>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</si>
  <si>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</si>
  <si>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</si>
  <si>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</si>
  <si>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</si>
  <si>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</si>
  <si>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</si>
  <si>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</si>
  <si>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</si>
  <si>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</si>
  <si>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</si>
  <si>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</si>
  <si>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</si>
  <si>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</si>
  <si>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</si>
  <si>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</si>
  <si>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</si>
  <si>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</si>
  <si>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</si>
  <si>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</si>
  <si>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</si>
  <si>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</si>
  <si>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</si>
  <si>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</si>
  <si>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</si>
  <si>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</si>
  <si>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</si>
  <si>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</si>
  <si>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</si>
  <si>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</si>
  <si>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</si>
  <si>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</si>
  <si>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</si>
  <si>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</si>
  <si>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</si>
  <si>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</si>
  <si>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</si>
  <si>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</si>
  <si>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</si>
  <si>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30 January 2026</t>
  </si>
  <si>
    <t>30.01.2026</t>
  </si>
  <si>
    <t>31.01.2025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</si>
</sst>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2026</v>
      </c>
      <c r="F10" s="103">
        <v>2025</v>
      </c>
      <c r="G10" s="26" t="s">
        <v>7</v>
      </c>
    </row>
    <row r="11" spans="1:7" s="15" customFormat="1" ht="12" x14ac:dyDescent="0.2">
      <c r="A11" s="51" t="s">
        <v>8</v>
      </c>
      <c r="B11" s="54">
        <v>2492316</v>
      </c>
      <c r="C11" s="54">
        <v>1629685</v>
      </c>
      <c r="D11" s="73">
        <f>IFERROR(((B11/C11)-1)*100,IF(B11+C11&lt;&gt;0,100,0))</f>
        <v>52.932376502207475</v>
      </c>
      <c r="E11" s="54">
        <v>8433254</v>
      </c>
      <c r="F11" s="54">
        <v>6745959</v>
      </c>
      <c r="G11" s="73">
        <f>IFERROR(((E11/F11)-1)*100,IF(E11+F11&lt;&gt;0,100,0))</f>
        <v>25.011936775779397</v>
      </c>
    </row>
    <row r="12" spans="1:7" s="15" customFormat="1" ht="12" x14ac:dyDescent="0.2">
      <c r="A12" s="51" t="s">
        <v>9</v>
      </c>
      <c r="B12" s="54">
        <v>1999306.804</v>
      </c>
      <c r="C12" s="54">
        <v>1444925.115</v>
      </c>
      <c r="D12" s="73">
        <f>IFERROR(((B12/C12)-1)*100,IF(B12+C12&lt;&gt;0,100,0))</f>
        <v>38.36750314911648</v>
      </c>
      <c r="E12" s="54">
        <v>6884405.4859999996</v>
      </c>
      <c r="F12" s="54">
        <v>5633694.8839999996</v>
      </c>
      <c r="G12" s="73">
        <f>IFERROR(((E12/F12)-1)*100,IF(E12+F12&lt;&gt;0,100,0))</f>
        <v>22.200538505414748</v>
      </c>
    </row>
    <row r="13" spans="1:7" s="15" customFormat="1" ht="12" x14ac:dyDescent="0.2">
      <c r="A13" s="51" t="s">
        <v>10</v>
      </c>
      <c r="B13" s="54">
        <v>204424994.78635499</v>
      </c>
      <c r="C13" s="54">
        <v>115847221.075075</v>
      </c>
      <c r="D13" s="73">
        <f>IFERROR(((B13/C13)-1)*100,IF(B13+C13&lt;&gt;0,100,0))</f>
        <v>76.4608532593777</v>
      </c>
      <c r="E13" s="54">
        <v>642963881.28325105</v>
      </c>
      <c r="F13" s="54">
        <v>448885262.96621197</v>
      </c>
      <c r="G13" s="73">
        <f>IFERROR(((E13/F13)-1)*100,IF(E13+F13&lt;&gt;0,100,0))</f>
        <v>43.235685002126601</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657</v>
      </c>
      <c r="C16" s="54">
        <v>486</v>
      </c>
      <c r="D16" s="73">
        <f>IFERROR(((B16/C16)-1)*100,IF(B16+C16&lt;&gt;0,100,0))</f>
        <v>35.185185185185183</v>
      </c>
      <c r="E16" s="54">
        <v>2133</v>
      </c>
      <c r="F16" s="54">
        <v>1697</v>
      </c>
      <c r="G16" s="73">
        <f>IFERROR(((E16/F16)-1)*100,IF(E16+F16&lt;&gt;0,100,0))</f>
        <v>25.692398350029457</v>
      </c>
    </row>
    <row r="17" spans="1:7" s="15" customFormat="1" ht="12" x14ac:dyDescent="0.2">
      <c r="A17" s="51" t="s">
        <v>9</v>
      </c>
      <c r="B17" s="54">
        <v>271487.076</v>
      </c>
      <c r="C17" s="54">
        <v>162944.666</v>
      </c>
      <c r="D17" s="73">
        <f>IFERROR(((B17/C17)-1)*100,IF(B17+C17&lt;&gt;0,100,0))</f>
        <v>66.613048873904219</v>
      </c>
      <c r="E17" s="54">
        <v>1007698.399</v>
      </c>
      <c r="F17" s="54">
        <v>570047.66399999999</v>
      </c>
      <c r="G17" s="73">
        <f>IFERROR(((E17/F17)-1)*100,IF(E17+F17&lt;&gt;0,100,0))</f>
        <v>76.774410744712739</v>
      </c>
    </row>
    <row r="18" spans="1:7" s="15" customFormat="1" ht="12" x14ac:dyDescent="0.2">
      <c r="A18" s="51" t="s">
        <v>10</v>
      </c>
      <c r="B18" s="54">
        <v>23252578.448310401</v>
      </c>
      <c r="C18" s="54">
        <v>17729238.998665702</v>
      </c>
      <c r="D18" s="73">
        <f>IFERROR(((B18/C18)-1)*100,IF(B18+C18&lt;&gt;0,100,0))</f>
        <v>31.153843941414429</v>
      </c>
      <c r="E18" s="54">
        <v>74349315.642916098</v>
      </c>
      <c r="F18" s="54">
        <v>55986500.189072303</v>
      </c>
      <c r="G18" s="73">
        <f>IFERROR(((E18/F18)-1)*100,IF(E18+F18&lt;&gt;0,100,0))</f>
        <v>32.7986485881965</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2026</v>
      </c>
      <c r="F23" s="103">
        <v>2025</v>
      </c>
      <c r="G23" s="26" t="s">
        <v>13</v>
      </c>
    </row>
    <row r="24" spans="1:7" s="15" customFormat="1" ht="12" x14ac:dyDescent="0.2">
      <c r="A24" s="51" t="s">
        <v>14</v>
      </c>
      <c r="B24" s="53">
        <v>44416441.505910002</v>
      </c>
      <c r="C24" s="53">
        <v>11429999.90412</v>
      </c>
      <c r="D24" s="52">
        <f>B24-C24</f>
        <v>32986441.601790003</v>
      </c>
      <c r="E24" s="54">
        <v>134633317.81663001</v>
      </c>
      <c r="F24" s="54">
        <v>47527566.324110001</v>
      </c>
      <c r="G24" s="52">
        <f>E24-F24</f>
        <v>87105751.492520005</v>
      </c>
    </row>
    <row r="25" spans="1:7" s="15" customFormat="1" ht="12" x14ac:dyDescent="0.2">
      <c r="A25" s="55" t="s">
        <v>15</v>
      </c>
      <c r="B25" s="53">
        <v>48266620.380680002</v>
      </c>
      <c r="C25" s="53">
        <v>18300761.35537</v>
      </c>
      <c r="D25" s="52">
        <f>B25-C25</f>
        <v>29965859.025310002</v>
      </c>
      <c r="E25" s="54">
        <v>121795930.27045999</v>
      </c>
      <c r="F25" s="54">
        <v>77024901.959330007</v>
      </c>
      <c r="G25" s="52">
        <f>E25-F25</f>
        <v>44771028.311129987</v>
      </c>
    </row>
    <row r="26" spans="1:7" s="25" customFormat="1" ht="12" x14ac:dyDescent="0.2">
      <c r="A26" s="56" t="s">
        <v>16</v>
      </c>
      <c r="B26" s="57">
        <f>B24-B25</f>
        <v>-3850178.8747700006</v>
      </c>
      <c r="C26" s="57">
        <f>C24-C25</f>
        <v>-6870761.4512499999</v>
      </c>
      <c r="D26" s="57"/>
      <c r="E26" s="57">
        <f>E24-E25</f>
        <v>12837387.546170011</v>
      </c>
      <c r="F26" s="57">
        <f>F24-F25</f>
        <v>-29497335.635220006</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120045.73234195</v>
      </c>
      <c r="C33" s="104">
        <v>85956.650812220003</v>
      </c>
      <c r="D33" s="73">
        <f t="shared" ref="D33:D42" si="0">IFERROR(((B33/C33)-1)*100,IF(B33+C33&lt;&gt;0,100,0))</f>
        <v>39.658457149756401</v>
      </c>
      <c r="E33" s="51"/>
      <c r="F33" s="104">
        <v>126936.57</v>
      </c>
      <c r="G33" s="104">
        <v>120045.73</v>
      </c>
    </row>
    <row r="34" spans="1:7" s="15" customFormat="1" ht="12" x14ac:dyDescent="0.2">
      <c r="A34" s="51" t="s">
        <v>23</v>
      </c>
      <c r="B34" s="104">
        <v>120239.20328957999</v>
      </c>
      <c r="C34" s="104">
        <v>89781.686071760007</v>
      </c>
      <c r="D34" s="73">
        <f t="shared" si="0"/>
        <v>33.923975534917147</v>
      </c>
      <c r="E34" s="51"/>
      <c r="F34" s="104">
        <v>127389.67</v>
      </c>
      <c r="G34" s="104">
        <v>120076.9</v>
      </c>
    </row>
    <row r="35" spans="1:7" s="15" customFormat="1" ht="12" x14ac:dyDescent="0.2">
      <c r="A35" s="51" t="s">
        <v>24</v>
      </c>
      <c r="B35" s="104">
        <v>108905.01972476</v>
      </c>
      <c r="C35" s="104">
        <v>88958.960598000005</v>
      </c>
      <c r="D35" s="73">
        <f t="shared" si="0"/>
        <v>22.421641386858138</v>
      </c>
      <c r="E35" s="51"/>
      <c r="F35" s="104">
        <v>112335.44</v>
      </c>
      <c r="G35" s="104">
        <v>108905.02</v>
      </c>
    </row>
    <row r="36" spans="1:7" s="15" customFormat="1" ht="12" x14ac:dyDescent="0.2">
      <c r="A36" s="51" t="s">
        <v>25</v>
      </c>
      <c r="B36" s="104">
        <v>112228.98865358</v>
      </c>
      <c r="C36" s="104">
        <v>77801.998621909996</v>
      </c>
      <c r="D36" s="73">
        <f t="shared" si="0"/>
        <v>44.249493125456738</v>
      </c>
      <c r="E36" s="51"/>
      <c r="F36" s="104">
        <v>119314.98</v>
      </c>
      <c r="G36" s="104">
        <v>112228.99</v>
      </c>
    </row>
    <row r="37" spans="1:7" s="15" customFormat="1" ht="12" x14ac:dyDescent="0.2">
      <c r="A37" s="51" t="s">
        <v>79</v>
      </c>
      <c r="B37" s="104">
        <v>139925.04141899999</v>
      </c>
      <c r="C37" s="104">
        <v>61203.668514229998</v>
      </c>
      <c r="D37" s="73">
        <f t="shared" si="0"/>
        <v>128.62198429570785</v>
      </c>
      <c r="E37" s="51"/>
      <c r="F37" s="104">
        <v>162265.35999999999</v>
      </c>
      <c r="G37" s="104">
        <v>137686.03</v>
      </c>
    </row>
    <row r="38" spans="1:7" s="15" customFormat="1" ht="12" x14ac:dyDescent="0.2">
      <c r="A38" s="51" t="s">
        <v>26</v>
      </c>
      <c r="B38" s="104">
        <v>132924.9250748</v>
      </c>
      <c r="C38" s="104">
        <v>119731.52453015</v>
      </c>
      <c r="D38" s="73">
        <f t="shared" si="0"/>
        <v>11.019153557447382</v>
      </c>
      <c r="E38" s="51"/>
      <c r="F38" s="104">
        <v>136428.94</v>
      </c>
      <c r="G38" s="104">
        <v>132318.42000000001</v>
      </c>
    </row>
    <row r="39" spans="1:7" s="15" customFormat="1" ht="12" x14ac:dyDescent="0.2">
      <c r="A39" s="51" t="s">
        <v>27</v>
      </c>
      <c r="B39" s="104">
        <v>25594.691423659999</v>
      </c>
      <c r="C39" s="104">
        <v>20051.495648020002</v>
      </c>
      <c r="D39" s="73">
        <f t="shared" si="0"/>
        <v>27.644799534878395</v>
      </c>
      <c r="E39" s="51"/>
      <c r="F39" s="104">
        <v>26047</v>
      </c>
      <c r="G39" s="104">
        <v>25289.98</v>
      </c>
    </row>
    <row r="40" spans="1:7" s="15" customFormat="1" ht="12" x14ac:dyDescent="0.2">
      <c r="A40" s="51" t="s">
        <v>28</v>
      </c>
      <c r="B40" s="104">
        <v>142935.46223388001</v>
      </c>
      <c r="C40" s="104">
        <v>119422.72915655001</v>
      </c>
      <c r="D40" s="73">
        <f t="shared" si="0"/>
        <v>19.688658300973351</v>
      </c>
      <c r="E40" s="51"/>
      <c r="F40" s="104">
        <v>145446.25</v>
      </c>
      <c r="G40" s="104">
        <v>142017.01999999999</v>
      </c>
    </row>
    <row r="41" spans="1:7" s="15" customFormat="1" ht="12" x14ac:dyDescent="0.2">
      <c r="A41" s="51" t="s">
        <v>29</v>
      </c>
      <c r="B41" s="59"/>
      <c r="C41" s="59"/>
      <c r="D41" s="73">
        <f t="shared" si="0"/>
        <v>0</v>
      </c>
      <c r="E41" s="51"/>
      <c r="F41" s="59"/>
      <c r="G41" s="59"/>
    </row>
    <row r="42" spans="1:7" s="15" customFormat="1" ht="12" x14ac:dyDescent="0.2">
      <c r="A42" s="51" t="s">
        <v>78</v>
      </c>
      <c r="B42" s="104">
        <v>653.62828678999995</v>
      </c>
      <c r="C42" s="104">
        <v>546.71404727000004</v>
      </c>
      <c r="D42" s="73">
        <f t="shared" si="0"/>
        <v>19.555787902994794</v>
      </c>
      <c r="E42" s="51"/>
      <c r="F42" s="104">
        <v>667.51</v>
      </c>
      <c r="G42" s="104">
        <v>629.66</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24316.020809664598</v>
      </c>
      <c r="D48" s="59"/>
      <c r="E48" s="105">
        <v>19854.728299984501</v>
      </c>
      <c r="F48" s="59"/>
      <c r="G48" s="73">
        <f>IFERROR(((C48/E48)-1)*100,IF(C48+E48&lt;&gt;0,100,0))</f>
        <v>22.469672927650073</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4378</v>
      </c>
      <c r="D54" s="62"/>
      <c r="E54" s="106">
        <v>917893</v>
      </c>
      <c r="F54" s="106">
        <v>137294402.965</v>
      </c>
      <c r="G54" s="106">
        <v>12812564.19967</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2026</v>
      </c>
      <c r="F67" s="103">
        <v>2025</v>
      </c>
      <c r="G67" s="26" t="s">
        <v>7</v>
      </c>
    </row>
    <row r="68" spans="1:7" s="15" customFormat="1" ht="12" x14ac:dyDescent="0.2">
      <c r="A68" s="64" t="s">
        <v>53</v>
      </c>
      <c r="B68" s="54">
        <v>5656</v>
      </c>
      <c r="C68" s="53">
        <v>6540</v>
      </c>
      <c r="D68" s="73">
        <f>IFERROR(((B68/C68)-1)*100,IF(B68+C68&lt;&gt;0,100,0))</f>
        <v>-13.516819571865446</v>
      </c>
      <c r="E68" s="53">
        <v>20440</v>
      </c>
      <c r="F68" s="53">
        <v>23194</v>
      </c>
      <c r="G68" s="73">
        <f>IFERROR(((E68/F68)-1)*100,IF(E68+F68&lt;&gt;0,100,0))</f>
        <v>-11.87376045529016</v>
      </c>
    </row>
    <row r="69" spans="1:7" s="15" customFormat="1" ht="12" x14ac:dyDescent="0.2">
      <c r="A69" s="66" t="s">
        <v>54</v>
      </c>
      <c r="B69" s="54">
        <v>262073517.00999999</v>
      </c>
      <c r="C69" s="53">
        <v>317564080.77399999</v>
      </c>
      <c r="D69" s="73">
        <f>IFERROR(((B69/C69)-1)*100,IF(B69+C69&lt;&gt;0,100,0))</f>
        <v>-17.473816191287341</v>
      </c>
      <c r="E69" s="53">
        <v>974883476.07700002</v>
      </c>
      <c r="F69" s="53">
        <v>1041341840.421</v>
      </c>
      <c r="G69" s="73">
        <f>IFERROR(((E69/F69)-1)*100,IF(E69+F69&lt;&gt;0,100,0))</f>
        <v>-6.3819930943264325</v>
      </c>
    </row>
    <row r="70" spans="1:7" s="15" customFormat="1" ht="12" x14ac:dyDescent="0.2">
      <c r="A70" s="66" t="s">
        <v>55</v>
      </c>
      <c r="B70" s="54">
        <v>275533059.76296997</v>
      </c>
      <c r="C70" s="53">
        <v>295674704.13474</v>
      </c>
      <c r="D70" s="73">
        <f>IFERROR(((B70/C70)-1)*100,IF(B70+C70&lt;&gt;0,100,0))</f>
        <v>-6.8120958912303191</v>
      </c>
      <c r="E70" s="53">
        <v>1025940044.52772</v>
      </c>
      <c r="F70" s="53">
        <v>969128309.30172896</v>
      </c>
      <c r="G70" s="73">
        <f>IFERROR(((E70/F70)-1)*100,IF(E70+F70&lt;&gt;0,100,0))</f>
        <v>5.862147940650364</v>
      </c>
    </row>
    <row r="71" spans="1:7" s="15" customFormat="1" ht="12" x14ac:dyDescent="0.2">
      <c r="A71" s="66" t="s">
        <v>93</v>
      </c>
      <c r="B71" s="73">
        <f>IFERROR(B69/B68/1000,)</f>
        <v>46.335487448727015</v>
      </c>
      <c r="C71" s="73">
        <f>IFERROR(C69/C68/1000,)</f>
        <v>48.557198895107028</v>
      </c>
      <c r="D71" s="73">
        <f>IFERROR(((B71/C71)-1)*100,IF(B71+C71&lt;&gt;0,100,0))</f>
        <v>-4.5754522438152589</v>
      </c>
      <c r="E71" s="73">
        <f>IFERROR(E69/E68/1000,)</f>
        <v>47.694886305136983</v>
      </c>
      <c r="F71" s="73">
        <f>IFERROR(F69/F68/1000,)</f>
        <v>44.897035458351297</v>
      </c>
      <c r="G71" s="73">
        <f>IFERROR(((E71/F71)-1)*100,IF(E71+F71&lt;&gt;0,100,0))</f>
        <v>6.2317050963890619</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2999</v>
      </c>
      <c r="C74" s="53">
        <v>2277</v>
      </c>
      <c r="D74" s="73">
        <f>IFERROR(((B74/C74)-1)*100,IF(B74+C74&lt;&gt;0,100,0))</f>
        <v>31.708388230127362</v>
      </c>
      <c r="E74" s="53">
        <v>11502</v>
      </c>
      <c r="F74" s="53">
        <v>10353</v>
      </c>
      <c r="G74" s="73">
        <f>IFERROR(((E74/F74)-1)*100,IF(E74+F74&lt;&gt;0,100,0))</f>
        <v>11.098232396406837</v>
      </c>
    </row>
    <row r="75" spans="1:7" s="15" customFormat="1" ht="12" x14ac:dyDescent="0.2">
      <c r="A75" s="66" t="s">
        <v>54</v>
      </c>
      <c r="B75" s="54">
        <v>746742828.60599995</v>
      </c>
      <c r="C75" s="53">
        <v>662221421.54900002</v>
      </c>
      <c r="D75" s="73">
        <f>IFERROR(((B75/C75)-1)*100,IF(B75+C75&lt;&gt;0,100,0))</f>
        <v>12.763315155117771</v>
      </c>
      <c r="E75" s="53">
        <v>2989056817.6139998</v>
      </c>
      <c r="F75" s="53">
        <v>3130253207.02</v>
      </c>
      <c r="G75" s="73">
        <f>IFERROR(((E75/F75)-1)*100,IF(E75+F75&lt;&gt;0,100,0))</f>
        <v>-4.5107018527877791</v>
      </c>
    </row>
    <row r="76" spans="1:7" s="15" customFormat="1" ht="12" x14ac:dyDescent="0.2">
      <c r="A76" s="66" t="s">
        <v>55</v>
      </c>
      <c r="B76" s="54">
        <v>806757178.34577</v>
      </c>
      <c r="C76" s="53">
        <v>633018260.60222995</v>
      </c>
      <c r="D76" s="73">
        <f>IFERROR(((B76/C76)-1)*100,IF(B76+C76&lt;&gt;0,100,0))</f>
        <v>27.446114678943268</v>
      </c>
      <c r="E76" s="53">
        <v>3191193905.4306302</v>
      </c>
      <c r="F76" s="53">
        <v>2974082679.4654102</v>
      </c>
      <c r="G76" s="73">
        <f>IFERROR(((E76/F76)-1)*100,IF(E76+F76&lt;&gt;0,100,0))</f>
        <v>7.3001072722109317</v>
      </c>
    </row>
    <row r="77" spans="1:7" s="15" customFormat="1" ht="12" x14ac:dyDescent="0.2">
      <c r="A77" s="66" t="s">
        <v>93</v>
      </c>
      <c r="B77" s="73">
        <f>IFERROR(B75/B74/1000,)</f>
        <v>248.99727529376457</v>
      </c>
      <c r="C77" s="73">
        <f>IFERROR(C75/C74/1000,)</f>
        <v>290.83066383355293</v>
      </c>
      <c r="D77" s="73">
        <f>IFERROR(((B77/C77)-1)*100,IF(B77+C77&lt;&gt;0,100,0))</f>
        <v>-14.384105165654159</v>
      </c>
      <c r="E77" s="73">
        <f>IFERROR(E75/E74/1000,)</f>
        <v>259.87278887271776</v>
      </c>
      <c r="F77" s="73">
        <f>IFERROR(F75/F74/1000,)</f>
        <v>302.35228504008495</v>
      </c>
      <c r="G77" s="73">
        <f>IFERROR(((E77/F77)-1)*100,IF(E77+F77&lt;&gt;0,100,0))</f>
        <v>-14.049669299418522</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170</v>
      </c>
      <c r="C80" s="53">
        <v>217</v>
      </c>
      <c r="D80" s="73">
        <f>IFERROR(((B80/C80)-1)*100,IF(B80+C80&lt;&gt;0,100,0))</f>
        <v>-21.658986175115203</v>
      </c>
      <c r="E80" s="53">
        <v>932</v>
      </c>
      <c r="F80" s="53">
        <v>1156</v>
      </c>
      <c r="G80" s="73">
        <f>IFERROR(((E80/F80)-1)*100,IF(E80+F80&lt;&gt;0,100,0))</f>
        <v>-19.377162629757784</v>
      </c>
    </row>
    <row r="81" spans="1:7" s="15" customFormat="1" ht="12" x14ac:dyDescent="0.2">
      <c r="A81" s="66" t="s">
        <v>54</v>
      </c>
      <c r="B81" s="54">
        <v>14828808.688999999</v>
      </c>
      <c r="C81" s="53">
        <v>6848645.0439999998</v>
      </c>
      <c r="D81" s="73">
        <f>IFERROR(((B81/C81)-1)*100,IF(B81+C81&lt;&gt;0,100,0))</f>
        <v>116.52178779496403</v>
      </c>
      <c r="E81" s="53">
        <v>71151129</v>
      </c>
      <c r="F81" s="53">
        <v>58772549.899999999</v>
      </c>
      <c r="G81" s="73">
        <f>IFERROR(((E81/F81)-1)*100,IF(E81+F81&lt;&gt;0,100,0))</f>
        <v>21.061837747488998</v>
      </c>
    </row>
    <row r="82" spans="1:7" s="15" customFormat="1" ht="12" x14ac:dyDescent="0.2">
      <c r="A82" s="66" t="s">
        <v>55</v>
      </c>
      <c r="B82" s="54">
        <v>4855458.8768503396</v>
      </c>
      <c r="C82" s="53">
        <v>-2503287.7554097902</v>
      </c>
      <c r="D82" s="73">
        <f>IFERROR(((B82/C82)-1)*100,IF(B82+C82&lt;&gt;0,100,0))</f>
        <v>-293.96327355324343</v>
      </c>
      <c r="E82" s="53">
        <v>26392678.075912599</v>
      </c>
      <c r="F82" s="53">
        <v>13202189.711893599</v>
      </c>
      <c r="G82" s="73">
        <f>IFERROR(((E82/F82)-1)*100,IF(E82+F82&lt;&gt;0,100,0))</f>
        <v>99.911368128091198</v>
      </c>
    </row>
    <row r="83" spans="1:7" x14ac:dyDescent="0.2">
      <c r="A83" s="66" t="s">
        <v>93</v>
      </c>
      <c r="B83" s="73">
        <f>IFERROR(B81/B80/1000,)</f>
        <v>87.228286405882344</v>
      </c>
      <c r="C83" s="73">
        <f>IFERROR(C81/C80/1000,)</f>
        <v>31.560576239631338</v>
      </c>
      <c r="D83" s="73">
        <f>IFERROR(((B83/C83)-1)*100,IF(B83+C83&lt;&gt;0,100,0))</f>
        <v>176.38369383239518</v>
      </c>
      <c r="E83" s="73">
        <f>IFERROR(E81/E80/1000,)</f>
        <v>76.342413090128758</v>
      </c>
      <c r="F83" s="73">
        <f>IFERROR(F81/F80/1000,)</f>
        <v>50.841306141868507</v>
      </c>
      <c r="G83" s="73">
        <f>IFERROR(((E83/F83)-1)*100,IF(E83+F83&lt;&gt;0,100,0))</f>
        <v>50.158245103108669</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8825</v>
      </c>
      <c r="C86" s="51">
        <f>C68+C74+C80</f>
        <v>9034</v>
      </c>
      <c r="D86" s="73">
        <f>IFERROR(((B86/C86)-1)*100,IF(B86+C86&lt;&gt;0,100,0))</f>
        <v>-2.3134823998228859</v>
      </c>
      <c r="E86" s="51">
        <f>E68+E74+E80</f>
        <v>32874</v>
      </c>
      <c r="F86" s="51">
        <f>F68+F74+F80</f>
        <v>34703</v>
      </c>
      <c r="G86" s="73">
        <f>IFERROR(((E86/F86)-1)*100,IF(E86+F86&lt;&gt;0,100,0))</f>
        <v>-5.2704377143186427</v>
      </c>
    </row>
    <row r="87" spans="1:7" s="15" customFormat="1" ht="12" x14ac:dyDescent="0.2">
      <c r="A87" s="66" t="s">
        <v>54</v>
      </c>
      <c r="B87" s="51">
        <f t="shared" ref="B87:C87" si="1">B69+B75+B81</f>
        <v>1023645154.3049999</v>
      </c>
      <c r="C87" s="51">
        <f t="shared" si="1"/>
        <v>986634147.36699998</v>
      </c>
      <c r="D87" s="73">
        <f>IFERROR(((B87/C87)-1)*100,IF(B87+C87&lt;&gt;0,100,0))</f>
        <v>3.7512392041944009</v>
      </c>
      <c r="E87" s="51">
        <f t="shared" ref="E87:F87" si="2">E69+E75+E81</f>
        <v>4035091422.691</v>
      </c>
      <c r="F87" s="51">
        <f t="shared" si="2"/>
        <v>4230367597.3410001</v>
      </c>
      <c r="G87" s="73">
        <f>IFERROR(((E87/F87)-1)*100,IF(E87+F87&lt;&gt;0,100,0))</f>
        <v>-4.6160568829229138</v>
      </c>
    </row>
    <row r="88" spans="1:7" s="15" customFormat="1" ht="12" x14ac:dyDescent="0.2">
      <c r="A88" s="66" t="s">
        <v>55</v>
      </c>
      <c r="B88" s="51">
        <f t="shared" ref="B88:C88" si="3">B70+B76+B82</f>
        <v>1087145696.9855902</v>
      </c>
      <c r="C88" s="51">
        <f t="shared" si="3"/>
        <v>926189676.98156011</v>
      </c>
      <c r="D88" s="73">
        <f>IFERROR(((B88/C88)-1)*100,IF(B88+C88&lt;&gt;0,100,0))</f>
        <v>17.378299931886907</v>
      </c>
      <c r="E88" s="51">
        <f t="shared" ref="E88:F88" si="4">E70+E76+E82</f>
        <v>4243526628.0342627</v>
      </c>
      <c r="F88" s="51">
        <f t="shared" si="4"/>
        <v>3956413178.479033</v>
      </c>
      <c r="G88" s="73">
        <f>IFERROR(((E88/F88)-1)*100,IF(E88+F88&lt;&gt;0,100,0))</f>
        <v>7.2569126783063931</v>
      </c>
    </row>
    <row r="89" spans="1:7" x14ac:dyDescent="0.2">
      <c r="A89" s="66" t="s">
        <v>94</v>
      </c>
      <c r="B89" s="73">
        <f>IFERROR((B75/B87)*100,IF(B75+B87&lt;&gt;0,100,0))</f>
        <v>72.949383432875052</v>
      </c>
      <c r="C89" s="73">
        <f>IFERROR((C75/C87)*100,IF(C75+C87&lt;&gt;0,100,0))</f>
        <v>67.119248134300818</v>
      </c>
      <c r="D89" s="73">
        <f>IFERROR(((B89/C89)-1)*100,IF(B89+C89&lt;&gt;0,100,0))</f>
        <v>8.6862345163767998</v>
      </c>
      <c r="E89" s="73">
        <f>IFERROR((E75/E87)*100,IF(E75+E87&lt;&gt;0,100,0))</f>
        <v>74.076557492732093</v>
      </c>
      <c r="F89" s="73">
        <f>IFERROR((F75/F87)*100,IF(F75+F87&lt;&gt;0,100,0))</f>
        <v>73.994827517767547</v>
      </c>
      <c r="G89" s="73">
        <f>IFERROR(((E89/F89)-1)*100,IF(E89+F89&lt;&gt;0,100,0))</f>
        <v>0.11045363264738928</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2026</v>
      </c>
      <c r="F94" s="103">
        <v>2025</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154997881.33399999</v>
      </c>
      <c r="C97" s="107">
        <v>107998145.88600001</v>
      </c>
      <c r="D97" s="52">
        <f>B97-C97</f>
        <v>46999735.447999984</v>
      </c>
      <c r="E97" s="107">
        <v>534059455.98000002</v>
      </c>
      <c r="F97" s="107">
        <v>411324153.59399998</v>
      </c>
      <c r="G97" s="68">
        <f>E97-F97</f>
        <v>122735302.38600004</v>
      </c>
    </row>
    <row r="98" spans="1:7" s="15" customFormat="1" ht="13.5" x14ac:dyDescent="0.2">
      <c r="A98" s="66" t="s">
        <v>88</v>
      </c>
      <c r="B98" s="53">
        <v>139426237.493</v>
      </c>
      <c r="C98" s="107">
        <v>102071147.168</v>
      </c>
      <c r="D98" s="52">
        <f>B98-C98</f>
        <v>37355090.325000003</v>
      </c>
      <c r="E98" s="107">
        <v>502081413.625</v>
      </c>
      <c r="F98" s="107">
        <v>401827395.06800002</v>
      </c>
      <c r="G98" s="68">
        <f>E98-F98</f>
        <v>100254018.55699998</v>
      </c>
    </row>
    <row r="99" spans="1:7" s="15" customFormat="1" ht="12" x14ac:dyDescent="0.2">
      <c r="A99" s="69" t="s">
        <v>16</v>
      </c>
      <c r="B99" s="52">
        <f>B97-B98</f>
        <v>15571643.840999991</v>
      </c>
      <c r="C99" s="52">
        <f>C97-C98</f>
        <v>5926998.7180000097</v>
      </c>
      <c r="D99" s="70"/>
      <c r="E99" s="52">
        <f>E97-E98</f>
        <v>31978042.355000019</v>
      </c>
      <c r="F99" s="70">
        <f>F97-F98</f>
        <v>9496758.5259999633</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1396.35239639512</v>
      </c>
      <c r="C111" s="108">
        <v>1107.4572294489401</v>
      </c>
      <c r="D111" s="73">
        <f>IFERROR(((B111/C111)-1)*100,IF(B111+C111&lt;&gt;0,100,0))</f>
        <v>26.086349816862111</v>
      </c>
      <c r="E111" s="72"/>
      <c r="F111" s="109">
        <v>1403.8092726423399</v>
      </c>
      <c r="G111" s="109">
        <v>1385.2185142450301</v>
      </c>
    </row>
    <row r="112" spans="1:7" s="15" customFormat="1" ht="12" x14ac:dyDescent="0.2">
      <c r="A112" s="66" t="s">
        <v>50</v>
      </c>
      <c r="B112" s="109">
        <v>1370.3141806633701</v>
      </c>
      <c r="C112" s="108">
        <v>1090.56552481789</v>
      </c>
      <c r="D112" s="73">
        <f>IFERROR(((B112/C112)-1)*100,IF(B112+C112&lt;&gt;0,100,0))</f>
        <v>25.651705420652672</v>
      </c>
      <c r="E112" s="72"/>
      <c r="F112" s="109">
        <v>1377.6135056731</v>
      </c>
      <c r="G112" s="109">
        <v>1359.3357167999</v>
      </c>
    </row>
    <row r="113" spans="1:7" s="15" customFormat="1" ht="12" x14ac:dyDescent="0.2">
      <c r="A113" s="66" t="s">
        <v>51</v>
      </c>
      <c r="B113" s="109">
        <v>1560.22276543973</v>
      </c>
      <c r="C113" s="108">
        <v>1201.6175154453999</v>
      </c>
      <c r="D113" s="73">
        <f>IFERROR(((B113/C113)-1)*100,IF(B113+C113&lt;&gt;0,100,0))</f>
        <v>29.843543838607168</v>
      </c>
      <c r="E113" s="72"/>
      <c r="F113" s="109">
        <v>1568.7234899685</v>
      </c>
      <c r="G113" s="109">
        <v>1548.25961490699</v>
      </c>
    </row>
    <row r="114" spans="1:7" s="25" customFormat="1" ht="12" x14ac:dyDescent="0.2">
      <c r="A114" s="69" t="s">
        <v>52</v>
      </c>
      <c r="B114" s="73"/>
      <c r="C114" s="72"/>
      <c r="D114" s="74"/>
      <c r="E114" s="72"/>
      <c r="F114" s="58"/>
      <c r="G114" s="58"/>
    </row>
    <row r="115" spans="1:7" s="15" customFormat="1" ht="12" x14ac:dyDescent="0.2">
      <c r="A115" s="66" t="s">
        <v>56</v>
      </c>
      <c r="B115" s="109">
        <v>862.17897097602895</v>
      </c>
      <c r="C115" s="108">
        <v>784.03995733945601</v>
      </c>
      <c r="D115" s="73">
        <f>IFERROR(((B115/C115)-1)*100,IF(B115+C115&lt;&gt;0,100,0))</f>
        <v>9.9662029855886569</v>
      </c>
      <c r="E115" s="72"/>
      <c r="F115" s="109">
        <v>862.48674404479198</v>
      </c>
      <c r="G115" s="109">
        <v>861.44017514534505</v>
      </c>
    </row>
    <row r="116" spans="1:7" s="15" customFormat="1" ht="12" x14ac:dyDescent="0.2">
      <c r="A116" s="66" t="s">
        <v>57</v>
      </c>
      <c r="B116" s="109">
        <v>1272.9547879988299</v>
      </c>
      <c r="C116" s="108">
        <v>1074.03478510884</v>
      </c>
      <c r="D116" s="73">
        <f>IFERROR(((B116/C116)-1)*100,IF(B116+C116&lt;&gt;0,100,0))</f>
        <v>18.520815680083569</v>
      </c>
      <c r="E116" s="72"/>
      <c r="F116" s="109">
        <v>1276.0328179329199</v>
      </c>
      <c r="G116" s="109">
        <v>1270.8568644245099</v>
      </c>
    </row>
    <row r="117" spans="1:7" s="15" customFormat="1" ht="12" x14ac:dyDescent="0.2">
      <c r="A117" s="66" t="s">
        <v>59</v>
      </c>
      <c r="B117" s="109">
        <v>1654.5271384569501</v>
      </c>
      <c r="C117" s="108">
        <v>1288.83192154883</v>
      </c>
      <c r="D117" s="73">
        <f>IFERROR(((B117/C117)-1)*100,IF(B117+C117&lt;&gt;0,100,0))</f>
        <v>28.374158863837941</v>
      </c>
      <c r="E117" s="72"/>
      <c r="F117" s="109">
        <v>1663.4638184769001</v>
      </c>
      <c r="G117" s="109">
        <v>1644.6025849401899</v>
      </c>
    </row>
    <row r="118" spans="1:7" s="15" customFormat="1" ht="12" x14ac:dyDescent="0.2">
      <c r="A118" s="66" t="s">
        <v>58</v>
      </c>
      <c r="B118" s="109">
        <v>1615.9396791650499</v>
      </c>
      <c r="C118" s="108">
        <v>1198.70718001364</v>
      </c>
      <c r="D118" s="73">
        <f>IFERROR(((B118/C118)-1)*100,IF(B118+C118&lt;&gt;0,100,0))</f>
        <v>34.80687411471601</v>
      </c>
      <c r="E118" s="72"/>
      <c r="F118" s="109">
        <v>1628.4011585337601</v>
      </c>
      <c r="G118" s="109">
        <v>1592.7794534516299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2026</v>
      </c>
      <c r="F124" s="103">
        <v>2025</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385</v>
      </c>
      <c r="C127" s="53">
        <v>661</v>
      </c>
      <c r="D127" s="73">
        <f>IFERROR(((B127/C127)-1)*100,IF(B127+C127&lt;&gt;0,100,0))</f>
        <v>-41.754916792738271</v>
      </c>
      <c r="E127" s="53">
        <v>1263</v>
      </c>
      <c r="F127" s="53">
        <v>1840</v>
      </c>
      <c r="G127" s="73">
        <f>IFERROR(((E127/F127)-1)*100,IF(E127+F127&lt;&gt;0,100,0))</f>
        <v>-31.358695652173918</v>
      </c>
    </row>
    <row r="128" spans="1:7" s="15" customFormat="1" ht="12" x14ac:dyDescent="0.2">
      <c r="A128" s="66" t="s">
        <v>74</v>
      </c>
      <c r="B128" s="54">
        <v>12</v>
      </c>
      <c r="C128" s="53">
        <v>32</v>
      </c>
      <c r="D128" s="73">
        <f>IFERROR(((B128/C128)-1)*100,IF(B128+C128&lt;&gt;0,100,0))</f>
        <v>-62.5</v>
      </c>
      <c r="E128" s="53">
        <v>38</v>
      </c>
      <c r="F128" s="53">
        <v>61</v>
      </c>
      <c r="G128" s="73">
        <f>IFERROR(((E128/F128)-1)*100,IF(E128+F128&lt;&gt;0,100,0))</f>
        <v>-37.704918032786885</v>
      </c>
    </row>
    <row r="129" spans="1:7" s="25" customFormat="1" ht="12" x14ac:dyDescent="0.2">
      <c r="A129" s="69" t="s">
        <v>34</v>
      </c>
      <c r="B129" s="70">
        <f>SUM(B126:B128)</f>
        <v>397</v>
      </c>
      <c r="C129" s="70">
        <f>SUM(C126:C128)</f>
        <v>693</v>
      </c>
      <c r="D129" s="73">
        <f>IFERROR(((B129/C129)-1)*100,IF(B129+C129&lt;&gt;0,100,0))</f>
        <v>-42.712842712842715</v>
      </c>
      <c r="E129" s="70">
        <f>SUM(E126:E128)</f>
        <v>1301</v>
      </c>
      <c r="F129" s="70">
        <f>SUM(F126:F128)</f>
        <v>1901</v>
      </c>
      <c r="G129" s="73">
        <f>IFERROR(((E129/F129)-1)*100,IF(E129+F129&lt;&gt;0,100,0))</f>
        <v>-31.562335612835348</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23</v>
      </c>
      <c r="C132" s="53">
        <v>26</v>
      </c>
      <c r="D132" s="73">
        <f>IFERROR(((B132/C132)-1)*100,IF(B132+C132&lt;&gt;0,100,0))</f>
        <v>-11.538461538461542</v>
      </c>
      <c r="E132" s="53">
        <v>113</v>
      </c>
      <c r="F132" s="53">
        <v>268</v>
      </c>
      <c r="G132" s="73">
        <f>IFERROR(((E132/F132)-1)*100,IF(E132+F132&lt;&gt;0,100,0))</f>
        <v>-57.835820895522396</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23</v>
      </c>
      <c r="C134" s="70">
        <f>SUM(C132:C133)</f>
        <v>26</v>
      </c>
      <c r="D134" s="73">
        <f>IFERROR(((B134/C134)-1)*100,IF(B134+C134&lt;&gt;0,100,0))</f>
        <v>-11.538461538461542</v>
      </c>
      <c r="E134" s="70">
        <f>SUM(E132:E133)</f>
        <v>113</v>
      </c>
      <c r="F134" s="70">
        <f>SUM(F132:F133)</f>
        <v>268</v>
      </c>
      <c r="G134" s="73">
        <f>IFERROR(((E134/F134)-1)*100,IF(E134+F134&lt;&gt;0,100,0))</f>
        <v>-57.835820895522396</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415565</v>
      </c>
      <c r="C138" s="53">
        <v>721561</v>
      </c>
      <c r="D138" s="73">
        <f>IFERROR(((B138/C138)-1)*100,IF(B138+C138&lt;&gt;0,100,0))</f>
        <v>-42.407502622785877</v>
      </c>
      <c r="E138" s="53">
        <v>2318536</v>
      </c>
      <c r="F138" s="53">
        <v>2702024</v>
      </c>
      <c r="G138" s="73">
        <f>IFERROR(((E138/F138)-1)*100,IF(E138+F138&lt;&gt;0,100,0))</f>
        <v>-14.19262005074714</v>
      </c>
    </row>
    <row r="139" spans="1:7" s="15" customFormat="1" ht="12" x14ac:dyDescent="0.2">
      <c r="A139" s="66" t="s">
        <v>74</v>
      </c>
      <c r="B139" s="54">
        <v>540</v>
      </c>
      <c r="C139" s="53">
        <v>990</v>
      </c>
      <c r="D139" s="73">
        <f>IFERROR(((B139/C139)-1)*100,IF(B139+C139&lt;&gt;0,100,0))</f>
        <v>-45.45454545454546</v>
      </c>
      <c r="E139" s="53">
        <v>1972</v>
      </c>
      <c r="F139" s="53">
        <v>3571</v>
      </c>
      <c r="G139" s="73">
        <f>IFERROR(((E139/F139)-1)*100,IF(E139+F139&lt;&gt;0,100,0))</f>
        <v>-44.777373284794173</v>
      </c>
    </row>
    <row r="140" spans="1:7" s="15" customFormat="1" ht="12" x14ac:dyDescent="0.2">
      <c r="A140" s="69" t="s">
        <v>34</v>
      </c>
      <c r="B140" s="70">
        <f>SUM(B137:B139)</f>
        <v>416105</v>
      </c>
      <c r="C140" s="70">
        <f>SUM(C137:C139)</f>
        <v>722551</v>
      </c>
      <c r="D140" s="73">
        <f>IFERROR(((B140/C140)-1)*100,IF(B140+C140&lt;&gt;0,100,0))</f>
        <v>-42.411677514805177</v>
      </c>
      <c r="E140" s="70">
        <f>SUM(E137:E139)</f>
        <v>2320508</v>
      </c>
      <c r="F140" s="70">
        <f>SUM(F137:F139)</f>
        <v>2705595</v>
      </c>
      <c r="G140" s="73">
        <f>IFERROR(((E140/F140)-1)*100,IF(E140+F140&lt;&gt;0,100,0))</f>
        <v>-14.232987568353728</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19774</v>
      </c>
      <c r="C143" s="53">
        <v>6171</v>
      </c>
      <c r="D143" s="73">
        <f>IFERROR(((B143/C143)-1)*100,)</f>
        <v>220.43428941824664</v>
      </c>
      <c r="E143" s="53">
        <v>156402</v>
      </c>
      <c r="F143" s="53">
        <v>32721</v>
      </c>
      <c r="G143" s="73">
        <f>IFERROR(((E143/F143)-1)*100,)</f>
        <v>377.98661410103603</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19774</v>
      </c>
      <c r="C145" s="70">
        <f>SUM(C143:C144)</f>
        <v>6171</v>
      </c>
      <c r="D145" s="73">
        <f>IFERROR(((B145/C145)-1)*100,)</f>
        <v>220.43428941824664</v>
      </c>
      <c r="E145" s="70">
        <f>SUM(E143:E144)</f>
        <v>156402</v>
      </c>
      <c r="F145" s="70">
        <f>SUM(F143:F144)</f>
        <v>32721</v>
      </c>
      <c r="G145" s="73">
        <f>IFERROR(((E145/F145)-1)*100,)</f>
        <v>377.98661410103603</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42645040.863020003</v>
      </c>
      <c r="C149" s="53">
        <v>64728008.944499999</v>
      </c>
      <c r="D149" s="73">
        <f>IFERROR(((B149/C149)-1)*100,IF(B149+C149&lt;&gt;0,100,0))</f>
        <v>-34.116557023119128</v>
      </c>
      <c r="E149" s="53">
        <v>239600237.79886001</v>
      </c>
      <c r="F149" s="53">
        <v>250030747.09222999</v>
      </c>
      <c r="G149" s="73">
        <f>IFERROR(((E149/F149)-1)*100,IF(E149+F149&lt;&gt;0,100,0))</f>
        <v>-4.1716906479195686</v>
      </c>
    </row>
    <row r="150" spans="1:7" x14ac:dyDescent="0.2">
      <c r="A150" s="66" t="s">
        <v>74</v>
      </c>
      <c r="B150" s="54">
        <v>3549483.43</v>
      </c>
      <c r="C150" s="53">
        <v>10665417.529999999</v>
      </c>
      <c r="D150" s="73">
        <f>IFERROR(((B150/C150)-1)*100,IF(B150+C150&lt;&gt;0,100,0))</f>
        <v>-66.719695501691248</v>
      </c>
      <c r="E150" s="53">
        <v>22613152.829999998</v>
      </c>
      <c r="F150" s="53">
        <v>25826724.100000001</v>
      </c>
      <c r="G150" s="73">
        <f>IFERROR(((E150/F150)-1)*100,IF(E150+F150&lt;&gt;0,100,0))</f>
        <v>-12.442814108197343</v>
      </c>
    </row>
    <row r="151" spans="1:7" s="15" customFormat="1" ht="12" x14ac:dyDescent="0.2">
      <c r="A151" s="69" t="s">
        <v>34</v>
      </c>
      <c r="B151" s="70">
        <f>SUM(B148:B150)</f>
        <v>46194524.293020003</v>
      </c>
      <c r="C151" s="70">
        <f>SUM(C148:C150)</f>
        <v>75393426.4745</v>
      </c>
      <c r="D151" s="73">
        <f>IFERROR(((B151/C151)-1)*100,IF(B151+C151&lt;&gt;0,100,0))</f>
        <v>-38.72871090605733</v>
      </c>
      <c r="E151" s="70">
        <f>SUM(E148:E150)</f>
        <v>262213390.62886</v>
      </c>
      <c r="F151" s="70">
        <f>SUM(F148:F150)</f>
        <v>275857471.19222999</v>
      </c>
      <c r="G151" s="73">
        <f>IFERROR(((E151/F151)-1)*100,IF(E151+F151&lt;&gt;0,100,0))</f>
        <v>-4.9460616398756763</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11706</v>
      </c>
      <c r="C154" s="53">
        <v>8029.5122899999997</v>
      </c>
      <c r="D154" s="73">
        <f>IFERROR(((B154/C154)-1)*100,IF(B154+C154&lt;&gt;0,100,0))</f>
        <v>45.787185786846841</v>
      </c>
      <c r="E154" s="53">
        <v>214007.43599999999</v>
      </c>
      <c r="F154" s="53">
        <v>45833.572289999996</v>
      </c>
      <c r="G154" s="73">
        <f>IFERROR(((E154/F154)-1)*100,IF(E154+F154&lt;&gt;0,100,0))</f>
        <v>366.92288055996084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11706</v>
      </c>
      <c r="C156" s="70">
        <f>SUM(C154:C155)</f>
        <v>8029.5122899999997</v>
      </c>
      <c r="D156" s="73">
        <f>IFERROR(((B156/C156)-1)*100,IF(B156+C156&lt;&gt;0,100,0))</f>
        <v>45.787185786846841</v>
      </c>
      <c r="E156" s="70">
        <f>SUM(E154:E155)</f>
        <v>214007.43599999999</v>
      </c>
      <c r="F156" s="70">
        <f>SUM(F154:F155)</f>
        <v>45833.572289999996</v>
      </c>
      <c r="G156" s="73">
        <f>IFERROR(((E156/F156)-1)*100,IF(E156+F156&lt;&gt;0,100,0))</f>
        <v>366.92288055996084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1753094</v>
      </c>
      <c r="C160" s="53">
        <v>1984984</v>
      </c>
      <c r="D160" s="73">
        <f>IFERROR(((B160/C160)-1)*100,IF(B160+C160&lt;&gt;0,100,0))</f>
        <v>-11.68221003292722</v>
      </c>
      <c r="E160" s="65"/>
      <c r="F160" s="65"/>
      <c r="G160" s="52"/>
    </row>
    <row r="161" spans="1:7" s="15" customFormat="1" ht="12" x14ac:dyDescent="0.2">
      <c r="A161" s="66" t="s">
        <v>74</v>
      </c>
      <c r="B161" s="54">
        <v>974</v>
      </c>
      <c r="C161" s="53">
        <v>1677</v>
      </c>
      <c r="D161" s="73">
        <f>IFERROR(((B161/C161)-1)*100,IF(B161+C161&lt;&gt;0,100,0))</f>
        <v>-41.920095408467503</v>
      </c>
      <c r="E161" s="65"/>
      <c r="F161" s="65"/>
      <c r="G161" s="52"/>
    </row>
    <row r="162" spans="1:7" s="25" customFormat="1" ht="12" x14ac:dyDescent="0.2">
      <c r="A162" s="69" t="s">
        <v>34</v>
      </c>
      <c r="B162" s="70">
        <f>SUM(B159:B161)</f>
        <v>1754068</v>
      </c>
      <c r="C162" s="70">
        <f>SUM(C159:C161)</f>
        <v>1986661</v>
      </c>
      <c r="D162" s="73">
        <f>IFERROR(((B162/C162)-1)*100,IF(B162+C162&lt;&gt;0,100,0))</f>
        <v>-11.70773473682727</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316263</v>
      </c>
      <c r="C165" s="53">
        <v>202834</v>
      </c>
      <c r="D165" s="73">
        <f>IFERROR(((B165/C165)-1)*100,IF(B165+C165&lt;&gt;0,100,0))</f>
        <v>55.922084068745882</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316263</v>
      </c>
      <c r="C167" s="70">
        <f>SUM(C165:C166)</f>
        <v>202834</v>
      </c>
      <c r="D167" s="73">
        <f>IFERROR(((B167/C167)-1)*100,IF(B167+C167&lt;&gt;0,100,0))</f>
        <v>55.922084068745882</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2026</v>
      </c>
      <c r="F173" s="103">
        <v>2025</v>
      </c>
      <c r="G173" s="26" t="s">
        <v>7</v>
      </c>
    </row>
    <row r="174" spans="1:7" x14ac:dyDescent="0.2">
      <c r="A174" s="69" t="s">
        <v>33</v>
      </c>
      <c r="B174" s="73"/>
      <c r="C174" s="73"/>
      <c r="D174" s="78"/>
      <c r="E174" s="79"/>
      <c r="F174" s="79"/>
      <c r="G174" s="80"/>
    </row>
    <row r="175" spans="1:7" x14ac:dyDescent="0.2">
      <c r="A175" s="66" t="s">
        <v>31</v>
      </c>
      <c r="B175" s="87">
        <v>33604</v>
      </c>
      <c r="C175" s="88">
        <v>37564</v>
      </c>
      <c r="D175" s="73">
        <f>IFERROR(((B175/C175)-1)*100,IF(B175+C175&lt;&gt;0,100,0))</f>
        <v>-10.542008305824723</v>
      </c>
      <c r="E175" s="88">
        <v>112652</v>
      </c>
      <c r="F175" s="88">
        <v>120532</v>
      </c>
      <c r="G175" s="73">
        <f>IFERROR(((E175/F175)-1)*100,IF(E175+F175&lt;&gt;0,100,0))</f>
        <v>-6.5376829389705682</v>
      </c>
    </row>
    <row r="176" spans="1:7" x14ac:dyDescent="0.2">
      <c r="A176" s="66" t="s">
        <v>32</v>
      </c>
      <c r="B176" s="87">
        <v>115474</v>
      </c>
      <c r="C176" s="88">
        <v>147870</v>
      </c>
      <c r="D176" s="73">
        <f t="shared" ref="D176:D178" si="5">IFERROR(((B176/C176)-1)*100,IF(B176+C176&lt;&gt;0,100,0))</f>
        <v>-21.908433083113543</v>
      </c>
      <c r="E176" s="88">
        <v>404252</v>
      </c>
      <c r="F176" s="88">
        <v>470120</v>
      </c>
      <c r="G176" s="73">
        <f>IFERROR(((E176/F176)-1)*100,IF(E176+F176&lt;&gt;0,100,0))</f>
        <v>-14.010890836382195</v>
      </c>
    </row>
    <row r="177" spans="1:7" x14ac:dyDescent="0.2">
      <c r="A177" s="66" t="s">
        <v>91</v>
      </c>
      <c r="B177" s="87">
        <v>41506967.844566002</v>
      </c>
      <c r="C177" s="88">
        <v>70634183.540409997</v>
      </c>
      <c r="D177" s="73">
        <f t="shared" si="5"/>
        <v>-41.236713211500827</v>
      </c>
      <c r="E177" s="88">
        <v>147943664.067581</v>
      </c>
      <c r="F177" s="88">
        <v>228252697.83246899</v>
      </c>
      <c r="G177" s="73">
        <f>IFERROR(((E177/F177)-1)*100,IF(E177+F177&lt;&gt;0,100,0))</f>
        <v>-35.184264864125524</v>
      </c>
    </row>
    <row r="178" spans="1:7" x14ac:dyDescent="0.2">
      <c r="A178" s="66" t="s">
        <v>92</v>
      </c>
      <c r="B178" s="87">
        <v>241168</v>
      </c>
      <c r="C178" s="88">
        <v>197600</v>
      </c>
      <c r="D178" s="73">
        <f t="shared" si="5"/>
        <v>22.048582995951428</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778</v>
      </c>
      <c r="C181" s="88">
        <v>2480</v>
      </c>
      <c r="D181" s="73">
        <f t="shared" ref="D181:D184" si="6">IFERROR(((B181/C181)-1)*100,IF(B181+C181&lt;&gt;0,100,0))</f>
        <v>-68.629032258064512</v>
      </c>
      <c r="E181" s="88">
        <v>3282</v>
      </c>
      <c r="F181" s="88">
        <v>6456</v>
      </c>
      <c r="G181" s="73">
        <f t="shared" ref="G181" si="7">IFERROR(((E181/F181)-1)*100,IF(E181+F181&lt;&gt;0,100,0))</f>
        <v>-49.163568773234203</v>
      </c>
    </row>
    <row r="182" spans="1:7" x14ac:dyDescent="0.2">
      <c r="A182" s="66" t="s">
        <v>32</v>
      </c>
      <c r="B182" s="87">
        <v>7686</v>
      </c>
      <c r="C182" s="88">
        <v>28030</v>
      </c>
      <c r="D182" s="73">
        <f t="shared" si="6"/>
        <v>-72.579379236532276</v>
      </c>
      <c r="E182" s="88">
        <v>37838</v>
      </c>
      <c r="F182" s="88">
        <v>72404</v>
      </c>
      <c r="G182" s="73">
        <f t="shared" ref="G182" si="8">IFERROR(((E182/F182)-1)*100,IF(E182+F182&lt;&gt;0,100,0))</f>
        <v>-47.740456328379643</v>
      </c>
    </row>
    <row r="183" spans="1:7" x14ac:dyDescent="0.2">
      <c r="A183" s="66" t="s">
        <v>91</v>
      </c>
      <c r="B183" s="87">
        <v>81740.176699999996</v>
      </c>
      <c r="C183" s="88">
        <v>1158828.4054399999</v>
      </c>
      <c r="D183" s="73">
        <f t="shared" si="6"/>
        <v>-92.946308848119429</v>
      </c>
      <c r="E183" s="88">
        <v>486866.65785999998</v>
      </c>
      <c r="F183" s="88">
        <v>2039604.3528199999</v>
      </c>
      <c r="G183" s="73">
        <f t="shared" ref="G183" si="9">IFERROR(((E183/F183)-1)*100,IF(E183+F183&lt;&gt;0,100,0))</f>
        <v>-76.129357775352474</v>
      </c>
    </row>
    <row r="184" spans="1:7" x14ac:dyDescent="0.2">
      <c r="A184" s="66" t="s">
        <v>92</v>
      </c>
      <c r="B184" s="87">
        <v>68420</v>
      </c>
      <c r="C184" s="88">
        <v>109960</v>
      </c>
      <c r="D184" s="73">
        <f t="shared" si="6"/>
        <v>-37.777373590396515</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2026-02-02T10:27:02Z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